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0"/>
  </bookViews>
  <sheets>
    <sheet name="最初にご確認ください" sheetId="1" r:id="rId1"/>
    <sheet name="申込必要事項" sheetId="2" r:id="rId2"/>
    <sheet name="小学男子" sheetId="3" r:id="rId3"/>
    <sheet name="小学女子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リレー" sheetId="9" r:id="rId9"/>
    <sheet name="参加人数" sheetId="10" r:id="rId10"/>
  </sheets>
  <definedNames>
    <definedName name="_xlnm.Print_Area" localSheetId="8">'リレー'!$B$1:$M$67</definedName>
    <definedName name="_xlnm.Print_Area" localSheetId="0">'最初にご確認ください'!$B$1:$Q$72</definedName>
    <definedName name="_xlnm.Print_Area" localSheetId="9">'参加人数'!$A$1:$F$31</definedName>
    <definedName name="_xlnm.Print_Area" localSheetId="3">'小学女子'!$A$1:$K$59</definedName>
    <definedName name="_xlnm.Print_Area" localSheetId="2">'小学男子'!$A$1:$K$59</definedName>
    <definedName name="_xlnm.Print_Titles" localSheetId="3">'小学女子'!$1:$11</definedName>
    <definedName name="_xlnm.Print_Titles" localSheetId="2">'小学男子'!$1:$11</definedName>
  </definedNames>
  <calcPr fullCalcOnLoad="1"/>
</workbook>
</file>

<file path=xl/sharedStrings.xml><?xml version="1.0" encoding="utf-8"?>
<sst xmlns="http://schemas.openxmlformats.org/spreadsheetml/2006/main" count="757" uniqueCount="424">
  <si>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</si>
  <si>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</si>
  <si>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</si>
  <si>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</si>
  <si>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</si>
  <si>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</si>
  <si>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</si>
  <si>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</si>
  <si>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</si>
  <si>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</si>
  <si>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</si>
  <si>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</si>
  <si>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</si>
  <si>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</si>
  <si>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</si>
  <si>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</si>
  <si>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</si>
  <si>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</si>
  <si>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</si>
  <si>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</si>
  <si>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</si>
  <si>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</si>
  <si>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</si>
  <si>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</si>
  <si>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</si>
  <si>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</si>
  <si>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</si>
  <si>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</si>
  <si>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</si>
  <si>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</si>
  <si>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</si>
  <si>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</si>
  <si>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</si>
  <si>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</si>
  <si>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</si>
  <si>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</si>
  <si>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</si>
  <si>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</si>
  <si>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</si>
  <si>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</si>
  <si>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</si>
  <si>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</si>
  <si>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</si>
  <si>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</si>
  <si>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</si>
  <si>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</si>
  <si>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</si>
  <si>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</si>
  <si>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</si>
  <si>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</si>
  <si>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</si>
  <si>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</si>
  <si>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</si>
  <si>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</si>
  <si>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</si>
  <si>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</si>
  <si>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</si>
  <si>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</si>
  <si>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</si>
  <si>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</si>
  <si>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</si>
  <si>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</si>
  <si>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</si>
  <si>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</si>
  <si>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</si>
  <si>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</si>
  <si>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</si>
  <si>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</si>
  <si>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</si>
  <si>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</si>
  <si>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</si>
  <si>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</si>
  <si>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</si>
  <si>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</si>
  <si>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</si>
  <si>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</si>
  <si>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</si>
  <si>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</si>
  <si>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</si>
  <si>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</si>
  <si>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</si>
  <si>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</si>
  <si>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</si>
  <si>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</si>
  <si>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</si>
  <si>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</si>
  <si>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</si>
  <si>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</si>
  <si>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</si>
  <si>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</si>
  <si>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</si>
  <si>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</si>
  <si>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</si>
  <si>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</si>
  <si>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</si>
  <si>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</si>
  <si>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</si>
  <si>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</si>
  <si>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</si>
  <si>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</si>
  <si>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</si>
  <si>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</si>
  <si>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</si>
  <si>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</si>
  <si>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</si>
  <si>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</si>
  <si>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</si>
  <si>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</si>
  <si>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</si>
  <si>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</si>
  <si>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</si>
  <si>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</si>
  <si>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</si>
  <si>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</si>
  <si>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</si>
  <si>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</si>
  <si>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</si>
  <si>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</si>
  <si>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</si>
  <si>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</si>
  <si>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</si>
  <si>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</si>
  <si>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</si>
  <si>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</si>
  <si>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</si>
  <si>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</si>
  <si>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</si>
  <si>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</si>
  <si>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</si>
  <si>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</si>
  <si>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</si>
  <si>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</si>
  <si>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</si>
  <si>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</si>
  <si>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</si>
  <si>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</si>
  <si>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</si>
  <si>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</si>
  <si>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</si>
  <si>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</si>
  <si>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</si>
  <si>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</si>
  <si>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</si>
  <si>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</si>
  <si>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</si>
  <si>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</si>
  <si>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</si>
  <si>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</si>
  <si>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</si>
  <si>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</si>
  <si>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</si>
  <si>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</si>
  <si>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</si>
  <si>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</si>
  <si>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</si>
  <si>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</si>
  <si>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</si>
  <si>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</si>
  <si>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</si>
  <si>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</si>
  <si>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</si>
  <si>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</si>
  <si>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</si>
  <si>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</si>
  <si>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</si>
  <si>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</si>
  <si>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</si>
  <si>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</si>
  <si>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</si>
  <si>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</si>
  <si>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</si>
  <si>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</si>
  <si>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</si>
  <si>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</si>
  <si>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</si>
  <si>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</si>
  <si>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</si>
  <si>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</si>
  <si>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</si>
  <si>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</si>
  <si>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</si>
  <si>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</si>
  <si>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</si>
  <si>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</si>
  <si>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</si>
  <si>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</si>
  <si>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</si>
  <si>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</si>
  <si>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</si>
  <si>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</si>
  <si>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</si>
  <si>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</si>
  <si>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</si>
  <si>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</si>
  <si>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</si>
  <si>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</si>
  <si>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</si>
  <si>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</si>
  <si>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</si>
  <si>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</si>
  <si>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</si>
  <si>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</si>
  <si>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</si>
  <si>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</si>
  <si>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</si>
  <si>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</si>
  <si>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</si>
  <si>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</si>
  <si>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</si>
  <si>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</si>
  <si>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</si>
  <si>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</si>
  <si>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</si>
  <si>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</si>
  <si>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</si>
  <si>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</si>
  <si>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</si>
  <si>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</si>
  <si>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</si>
  <si>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</si>
  <si>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</si>
  <si>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</si>
  <si>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</si>
  <si>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</si>
  <si>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</si>
  <si>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</si>
  <si>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</si>
  <si>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</si>
  <si>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</si>
  <si>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</si>
  <si>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</si>
  <si>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</si>
  <si>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</si>
  <si>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</si>
  <si>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</si>
  <si>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</si>
  <si>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</si>
  <si>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</si>
  <si>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</si>
  <si>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</si>
  <si>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</si>
  <si>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</si>
  <si>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</si>
  <si>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</si>
  <si>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</si>
  <si>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</si>
  <si>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</si>
  <si>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</si>
  <si>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</si>
  <si>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</si>
  <si>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</si>
  <si>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</si>
  <si>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</si>
  <si>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</si>
  <si>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</si>
  <si>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</si>
  <si>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</si>
  <si>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</si>
  <si>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</si>
  <si>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</si>
  <si>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</si>
  <si>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</si>
  <si>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</si>
  <si>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</si>
  <si>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</si>
  <si>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</si>
  <si>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</si>
  <si>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</si>
  <si>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</si>
  <si>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</si>
  <si>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</si>
  <si>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</si>
  <si>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</si>
  <si>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</si>
  <si>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</si>
  <si>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</si>
  <si>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</si>
  <si>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</si>
  <si>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</si>
  <si>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</si>
  <si>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</si>
  <si>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</si>
  <si>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</si>
  <si>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</si>
  <si>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</si>
  <si>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</si>
  <si>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</si>
  <si>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</si>
  <si>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</si>
  <si>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</si>
  <si>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</si>
  <si>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</si>
  <si>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</si>
  <si>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</si>
  <si>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</si>
  <si>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</si>
  <si>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</si>
  <si>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</si>
  <si>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</si>
  <si>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</si>
  <si>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</si>
  <si>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</si>
  <si>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</si>
  <si>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</si>
  <si>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</si>
  <si>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</si>
  <si>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</si>
  <si>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</si>
  <si>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</si>
  <si>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200m</t>
  </si>
  <si>
    <t>申込み種目１</t>
  </si>
  <si>
    <t>申込み種目２</t>
  </si>
  <si>
    <t>学校名</t>
  </si>
  <si>
    <t>帯広第一</t>
  </si>
  <si>
    <t>帯広東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</si>
  <si>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</si>
  <si>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</si>
  <si>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</si>
  <si>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</si>
  <si>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</si>
  <si>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</si>
  <si>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</si>
  <si>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No.ｶｰﾄﾞ</t>
  </si>
  <si>
    <t>氏　名</t>
  </si>
  <si>
    <t>大会名</t>
  </si>
  <si>
    <t>学校名</t>
  </si>
  <si>
    <t>リレー</t>
  </si>
  <si>
    <t>○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</si>
  <si>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</si>
  <si>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</si>
  <si>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</si>
  <si>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</si>
  <si>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</si>
  <si>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</si>
  <si>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</si>
  <si>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</si>
  <si>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</si>
  <si>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</si>
  <si>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</si>
  <si>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</si>
  <si>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</si>
  <si>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</si>
  <si>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</si>
  <si>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４．ファイル名は、大会名（学校名）にしてください。保存形式は、Microsoft Excel 2003形式でお願いします。</t>
  </si>
  <si>
    <t>No.ｶｰﾄﾞ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</si>
  <si>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</si>
  <si>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</si>
  <si>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</si>
  <si>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</si>
  <si>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</si>
  <si>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</si>
  <si>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</si>
  <si>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</si>
  <si>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</si>
  <si>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</si>
  <si>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</si>
  <si>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</si>
  <si>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</si>
  <si>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</si>
  <si>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</si>
  <si>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（正式）</t>
  </si>
  <si>
    <t>3年100m</t>
  </si>
  <si>
    <t>4年100m</t>
  </si>
  <si>
    <t>5年100m</t>
  </si>
  <si>
    <t>6年100m</t>
  </si>
  <si>
    <t>5年800m</t>
  </si>
  <si>
    <t>4年800m</t>
  </si>
  <si>
    <t>5年1500m</t>
  </si>
  <si>
    <t>6年1500m</t>
  </si>
  <si>
    <t>5年走高跳</t>
  </si>
  <si>
    <t>6年走高跳</t>
  </si>
  <si>
    <t>4年走幅跳</t>
  </si>
  <si>
    <t>5年走幅跳</t>
  </si>
  <si>
    <t>6年走幅跳</t>
  </si>
  <si>
    <t>6年砲丸投</t>
  </si>
  <si>
    <t>6年800m</t>
  </si>
  <si>
    <t>帯広小</t>
  </si>
  <si>
    <t>芽室小</t>
  </si>
  <si>
    <t>3年800m</t>
  </si>
  <si>
    <t>4年4×100mR</t>
  </si>
  <si>
    <t>5年4×100mR</t>
  </si>
  <si>
    <t>6年4×100mR</t>
  </si>
  <si>
    <t>参加しないチームの種目名の欄は空欄にしてください。</t>
  </si>
  <si>
    <t>チーム名</t>
  </si>
  <si>
    <t>氏　　　名</t>
  </si>
  <si>
    <t>1年80m</t>
  </si>
  <si>
    <t>2年80m</t>
  </si>
  <si>
    <t>所属名の後ろには、小学校の場合は「小」少年団の場合は「少年団」など</t>
  </si>
  <si>
    <r>
      <t>・</t>
    </r>
    <r>
      <rPr>
        <sz val="12"/>
        <color indexed="10"/>
        <rFont val="ＭＳ ゴシック"/>
        <family val="3"/>
      </rPr>
      <t>大会の最高記録</t>
    </r>
    <r>
      <rPr>
        <sz val="12"/>
        <rFont val="ＭＳ ゴシック"/>
        <family val="3"/>
      </rPr>
      <t>を入力してください。記録がない場合は練習記録でも可とする。</t>
    </r>
  </si>
  <si>
    <r>
      <t>・</t>
    </r>
    <r>
      <rPr>
        <sz val="12"/>
        <color indexed="10"/>
        <rFont val="ＭＳ ゴシック"/>
        <family val="3"/>
      </rPr>
      <t>「分」「秒」は「.」(半角ピリオド)で入力してください。</t>
    </r>
  </si>
  <si>
    <t>【入力例】　　　電気計時　　　10秒10　→　10.10　　　1分59秒00　→　1.59.00　　　15分30秒54　→　15.30.54</t>
  </si>
  <si>
    <t xml:space="preserve">                手動計時　　　10秒1   →　10.1       1分59秒0   →　1.59.0</t>
  </si>
  <si>
    <t>リレーメンバーには○をリストより選択してください。１チーム５名まで。</t>
  </si>
  <si>
    <t>男 子</t>
  </si>
  <si>
    <t>女 子</t>
  </si>
  <si>
    <t>ﾘﾚｰ</t>
  </si>
  <si>
    <t>【男子】</t>
  </si>
  <si>
    <t>【女子】</t>
  </si>
  <si>
    <t>NO.カード</t>
  </si>
  <si>
    <t>NO.カード</t>
  </si>
  <si>
    <t>NO.カード</t>
  </si>
  <si>
    <t>例）帯広小、新得少年団、音更東小、池田陸上クラブ</t>
  </si>
  <si>
    <t>5年80mH</t>
  </si>
  <si>
    <t>6年80mH</t>
  </si>
  <si>
    <t>4年ｼﾞｬﾍﾞﾘｯｸﾎﾞｰﾙ投</t>
  </si>
  <si>
    <t>5年ｼﾞｬﾍﾞﾘｯｸﾎﾞｰﾙ投</t>
  </si>
  <si>
    <t>6年ｼﾞｬﾍﾞﾘｯｸﾎﾞｰﾙ投</t>
  </si>
  <si>
    <t>最高記録も必ず入れること（練習記録も可）</t>
  </si>
  <si>
    <t>参加種目は必ずドロップダウンリストから選択すること</t>
  </si>
  <si>
    <t>未記入</t>
  </si>
  <si>
    <t>第35回北海道小学生陸上競技記録会</t>
  </si>
  <si>
    <t>○</t>
  </si>
  <si>
    <t>6年走高跳</t>
  </si>
  <si>
    <t>ﾄｶﾁ ﾀﾛｳ</t>
  </si>
  <si>
    <t>15.56</t>
  </si>
  <si>
    <t>1.30</t>
  </si>
  <si>
    <t>ﾄｶﾁ ﾊﾅｺ</t>
  </si>
  <si>
    <t>16.44</t>
  </si>
  <si>
    <t>2.57.83</t>
  </si>
  <si>
    <t>学校名(8文字以内)</t>
  </si>
  <si>
    <t>８文字以内</t>
  </si>
  <si>
    <t>3年ｼﾞｬﾍﾞﾘｯｸﾎﾞｰﾙ投</t>
  </si>
  <si>
    <t>申込み必要事項のシートに学校名を全角にて入力してください。８字程度を限度とする。</t>
  </si>
  <si>
    <t>　【例】小学記録会申込（三条小）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</si>
</sst>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indexed="10"/>
      <name val="ＭＳ ゴシック"/>
      <family val="3"/>
    </font>
    <font>
      <sz val="11"/>
      <color indexed="10"/>
      <name val="ＭＳ 明朝"/>
      <family val="1"/>
    </font>
    <font>
      <b/>
      <sz val="9"/>
      <color indexed="10"/>
      <name val="ＭＳ ゴシック"/>
      <family val="3"/>
    </font>
    <font>
      <b/>
      <sz val="9"/>
      <color indexed="10"/>
      <name val="ＭＳ Ｐゴシック"/>
      <family val="3"/>
    </font>
    <font>
      <sz val="12"/>
      <color indexed="10"/>
      <name val="ＭＳ 明朝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48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3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7" borderId="4" applyNumberFormat="0" applyAlignment="0" applyProtection="0"/>
    <xf numFmtId="0" fontId="53" fillId="4" borderId="0" applyNumberFormat="0" applyBorder="0" applyAlignment="0" applyProtection="0"/>
  </cellStyleXfs>
  <cellXfs count="3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0" fontId="15" fillId="17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vertical="center"/>
    </xf>
    <xf numFmtId="0" fontId="5" fillId="24" borderId="12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vertical="center"/>
    </xf>
    <xf numFmtId="49" fontId="5" fillId="24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5" fillId="17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1" xfId="0" applyFont="1" applyBorder="1" applyAlignment="1" applyProtection="1">
      <alignment horizontal="center" vertical="center"/>
      <protection hidden="1"/>
    </xf>
    <xf numFmtId="0" fontId="23" fillId="25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/>
      <protection locked="0"/>
    </xf>
    <xf numFmtId="0" fontId="34" fillId="0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8" fillId="0" borderId="0" xfId="0" applyFont="1" applyBorder="1" applyAlignment="1" applyProtection="1">
      <alignment horizontal="center" vertical="top"/>
      <protection hidden="1"/>
    </xf>
    <xf numFmtId="0" fontId="38" fillId="0" borderId="0" xfId="0" applyFont="1" applyBorder="1" applyAlignment="1">
      <alignment horizontal="center" vertical="top"/>
    </xf>
    <xf numFmtId="187" fontId="5" fillId="23" borderId="10" xfId="49" applyNumberFormat="1" applyFont="1" applyFill="1" applyBorder="1" applyAlignment="1" applyProtection="1">
      <alignment vertical="center"/>
      <protection hidden="1"/>
    </xf>
    <xf numFmtId="0" fontId="12" fillId="0" borderId="22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inden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1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21" borderId="10" xfId="0" applyFont="1" applyFill="1" applyBorder="1" applyAlignment="1" applyProtection="1">
      <alignment horizontal="center" vertical="center" shrinkToFit="1"/>
      <protection hidden="1"/>
    </xf>
    <xf numFmtId="49" fontId="23" fillId="21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26" borderId="10" xfId="0" applyFont="1" applyFill="1" applyBorder="1" applyAlignment="1">
      <alignment horizontal="center" vertical="center"/>
    </xf>
    <xf numFmtId="0" fontId="22" fillId="23" borderId="10" xfId="0" applyFont="1" applyFill="1" applyBorder="1" applyAlignment="1" applyProtection="1">
      <alignment horizontal="center" vertical="center"/>
      <protection hidden="1"/>
    </xf>
    <xf numFmtId="0" fontId="33" fillId="2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23" fillId="7" borderId="10" xfId="0" applyFont="1" applyFill="1" applyBorder="1" applyAlignment="1">
      <alignment horizontal="center" vertical="center" shrinkToFit="1"/>
    </xf>
    <xf numFmtId="49" fontId="23" fillId="7" borderId="10" xfId="0" applyNumberFormat="1" applyFont="1" applyFill="1" applyBorder="1" applyAlignment="1">
      <alignment horizontal="center" vertical="center" shrinkToFit="1"/>
    </xf>
    <xf numFmtId="0" fontId="23" fillId="5" borderId="10" xfId="0" applyFont="1" applyFill="1" applyBorder="1" applyAlignment="1">
      <alignment horizontal="center" vertical="center" shrinkToFit="1"/>
    </xf>
    <xf numFmtId="49" fontId="23" fillId="5" borderId="10" xfId="0" applyNumberFormat="1" applyFont="1" applyFill="1" applyBorder="1" applyAlignment="1">
      <alignment horizontal="center" vertical="center" shrinkToFit="1"/>
    </xf>
    <xf numFmtId="0" fontId="34" fillId="0" borderId="10" xfId="0" applyFont="1" applyFill="1" applyBorder="1" applyAlignment="1" applyProtection="1">
      <alignment horizontal="center" vertical="center"/>
      <protection locked="0"/>
    </xf>
    <xf numFmtId="0" fontId="36" fillId="3" borderId="16" xfId="0" applyFont="1" applyFill="1" applyBorder="1" applyAlignment="1">
      <alignment horizontal="center" vertical="center"/>
    </xf>
    <xf numFmtId="176" fontId="36" fillId="3" borderId="23" xfId="0" applyNumberFormat="1" applyFont="1" applyFill="1" applyBorder="1" applyAlignment="1">
      <alignment vertical="center"/>
    </xf>
    <xf numFmtId="0" fontId="36" fillId="3" borderId="23" xfId="0" applyFont="1" applyFill="1" applyBorder="1" applyAlignment="1">
      <alignment horizontal="center" vertical="center"/>
    </xf>
    <xf numFmtId="38" fontId="37" fillId="3" borderId="23" xfId="49" applyFont="1" applyFill="1" applyBorder="1" applyAlignment="1">
      <alignment horizontal="center" vertical="center"/>
    </xf>
    <xf numFmtId="0" fontId="36" fillId="3" borderId="23" xfId="0" applyFont="1" applyFill="1" applyBorder="1" applyAlignment="1">
      <alignment vertical="center"/>
    </xf>
    <xf numFmtId="187" fontId="37" fillId="3" borderId="23" xfId="49" applyNumberFormat="1" applyFont="1" applyFill="1" applyBorder="1" applyAlignment="1">
      <alignment vertical="center"/>
    </xf>
    <xf numFmtId="0" fontId="36" fillId="3" borderId="24" xfId="0" applyFont="1" applyFill="1" applyBorder="1" applyAlignment="1">
      <alignment vertical="center"/>
    </xf>
    <xf numFmtId="0" fontId="36" fillId="3" borderId="25" xfId="0" applyFont="1" applyFill="1" applyBorder="1" applyAlignment="1">
      <alignment vertical="center"/>
    </xf>
    <xf numFmtId="0" fontId="23" fillId="21" borderId="10" xfId="0" applyFont="1" applyFill="1" applyBorder="1" applyAlignment="1">
      <alignment horizontal="center" vertical="center"/>
    </xf>
    <xf numFmtId="0" fontId="36" fillId="26" borderId="16" xfId="0" applyFont="1" applyFill="1" applyBorder="1" applyAlignment="1">
      <alignment horizontal="center" vertical="center"/>
    </xf>
    <xf numFmtId="176" fontId="36" fillId="26" borderId="23" xfId="0" applyNumberFormat="1" applyFont="1" applyFill="1" applyBorder="1" applyAlignment="1">
      <alignment vertical="center"/>
    </xf>
    <xf numFmtId="0" fontId="36" fillId="26" borderId="23" xfId="0" applyFont="1" applyFill="1" applyBorder="1" applyAlignment="1">
      <alignment horizontal="center" vertical="center"/>
    </xf>
    <xf numFmtId="38" fontId="36" fillId="26" borderId="23" xfId="49" applyFont="1" applyFill="1" applyBorder="1" applyAlignment="1">
      <alignment horizontal="center" vertical="center"/>
    </xf>
    <xf numFmtId="0" fontId="36" fillId="26" borderId="23" xfId="0" applyFont="1" applyFill="1" applyBorder="1" applyAlignment="1">
      <alignment vertical="center"/>
    </xf>
    <xf numFmtId="187" fontId="36" fillId="26" borderId="23" xfId="49" applyNumberFormat="1" applyFont="1" applyFill="1" applyBorder="1" applyAlignment="1">
      <alignment horizontal="right" vertical="center"/>
    </xf>
    <xf numFmtId="0" fontId="36" fillId="26" borderId="24" xfId="0" applyFont="1" applyFill="1" applyBorder="1" applyAlignment="1">
      <alignment vertical="center"/>
    </xf>
    <xf numFmtId="0" fontId="36" fillId="26" borderId="25" xfId="0" applyFont="1" applyFill="1" applyBorder="1" applyAlignment="1">
      <alignment vertical="center"/>
    </xf>
    <xf numFmtId="187" fontId="36" fillId="26" borderId="26" xfId="49" applyNumberFormat="1" applyFont="1" applyFill="1" applyBorder="1" applyAlignment="1">
      <alignment horizontal="right" vertical="center"/>
    </xf>
    <xf numFmtId="187" fontId="37" fillId="3" borderId="26" xfId="49" applyNumberFormat="1" applyFont="1" applyFill="1" applyBorder="1" applyAlignment="1">
      <alignment vertical="center"/>
    </xf>
    <xf numFmtId="0" fontId="22" fillId="23" borderId="10" xfId="0" applyFont="1" applyFill="1" applyBorder="1" applyAlignment="1" applyProtection="1">
      <alignment horizontal="center" vertical="center"/>
      <protection/>
    </xf>
    <xf numFmtId="187" fontId="35" fillId="23" borderId="10" xfId="49" applyNumberFormat="1" applyFont="1" applyFill="1" applyBorder="1" applyAlignment="1" applyProtection="1">
      <alignment vertical="center"/>
      <protection hidden="1"/>
    </xf>
    <xf numFmtId="0" fontId="35" fillId="23" borderId="10" xfId="0" applyFont="1" applyFill="1" applyBorder="1" applyAlignment="1" applyProtection="1">
      <alignment horizontal="center" vertical="center"/>
      <protection/>
    </xf>
    <xf numFmtId="0" fontId="39" fillId="21" borderId="0" xfId="0" applyFont="1" applyFill="1" applyAlignment="1">
      <alignment vertical="center"/>
    </xf>
    <xf numFmtId="0" fontId="17" fillId="21" borderId="0" xfId="0" applyFont="1" applyFill="1" applyAlignment="1">
      <alignment horizontal="center" vertical="center"/>
    </xf>
    <xf numFmtId="0" fontId="19" fillId="0" borderId="22" xfId="0" applyFont="1" applyBorder="1" applyAlignment="1" applyProtection="1">
      <alignment horizontal="left" vertical="center" indent="1"/>
      <protection locked="0"/>
    </xf>
    <xf numFmtId="0" fontId="19" fillId="21" borderId="0" xfId="0" applyFont="1" applyFill="1" applyAlignment="1">
      <alignment horizontal="center" vertical="center"/>
    </xf>
    <xf numFmtId="0" fontId="0" fillId="21" borderId="0" xfId="0" applyFill="1" applyAlignment="1">
      <alignment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4" fillId="0" borderId="27" xfId="0" applyFont="1" applyFill="1" applyBorder="1" applyAlignment="1" applyProtection="1">
      <alignment horizontal="center" vertical="center"/>
      <protection hidden="1"/>
    </xf>
    <xf numFmtId="0" fontId="38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8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28" xfId="0" applyFont="1" applyFill="1" applyBorder="1" applyAlignment="1" applyProtection="1">
      <alignment horizontal="right" vertical="center" indent="1"/>
      <protection locked="0"/>
    </xf>
    <xf numFmtId="0" fontId="24" fillId="0" borderId="29" xfId="0" applyFont="1" applyFill="1" applyBorder="1" applyAlignment="1" applyProtection="1">
      <alignment horizontal="right" vertical="center" indent="1"/>
      <protection locked="0"/>
    </xf>
    <xf numFmtId="0" fontId="24" fillId="0" borderId="29" xfId="0" applyFont="1" applyBorder="1" applyAlignment="1" applyProtection="1">
      <alignment horizontal="right" vertical="center" indent="1" shrinkToFit="1"/>
      <protection locked="0"/>
    </xf>
    <xf numFmtId="0" fontId="24" fillId="0" borderId="29" xfId="0" applyFont="1" applyBorder="1" applyAlignment="1" applyProtection="1">
      <alignment horizontal="right" vertical="center" indent="1"/>
      <protection locked="0"/>
    </xf>
    <xf numFmtId="0" fontId="24" fillId="0" borderId="30" xfId="0" applyFont="1" applyBorder="1" applyAlignment="1" applyProtection="1">
      <alignment horizontal="right" vertical="center" indent="1"/>
      <protection locked="0"/>
    </xf>
    <xf numFmtId="176" fontId="36" fillId="0" borderId="3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24" fillId="8" borderId="32" xfId="0" applyFont="1" applyFill="1" applyBorder="1" applyAlignment="1">
      <alignment vertical="center"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0" fillId="8" borderId="32" xfId="0" applyFont="1" applyFill="1" applyBorder="1" applyAlignment="1">
      <alignment vertical="center"/>
    </xf>
    <xf numFmtId="0" fontId="24" fillId="8" borderId="33" xfId="0" applyFont="1" applyFill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3" borderId="32" xfId="0" applyFont="1" applyFill="1" applyBorder="1" applyAlignment="1">
      <alignment vertical="center"/>
    </xf>
    <xf numFmtId="0" fontId="55" fillId="0" borderId="10" xfId="0" applyFont="1" applyBorder="1" applyAlignment="1" applyProtection="1">
      <alignment vertical="center"/>
      <protection locked="0"/>
    </xf>
    <xf numFmtId="0" fontId="55" fillId="0" borderId="10" xfId="0" applyFont="1" applyBorder="1" applyAlignment="1" applyProtection="1">
      <alignment horizontal="center" vertical="center"/>
      <protection locked="0"/>
    </xf>
    <xf numFmtId="0" fontId="20" fillId="3" borderId="32" xfId="0" applyFont="1" applyFill="1" applyBorder="1" applyAlignment="1">
      <alignment vertical="center"/>
    </xf>
    <xf numFmtId="0" fontId="24" fillId="3" borderId="33" xfId="0" applyFont="1" applyFill="1" applyBorder="1" applyAlignment="1">
      <alignment vertical="center"/>
    </xf>
    <xf numFmtId="0" fontId="24" fillId="27" borderId="34" xfId="0" applyFont="1" applyFill="1" applyBorder="1" applyAlignment="1" applyProtection="1">
      <alignment horizontal="center" vertical="center"/>
      <protection locked="0"/>
    </xf>
    <xf numFmtId="0" fontId="24" fillId="27" borderId="10" xfId="0" applyFont="1" applyFill="1" applyBorder="1" applyAlignment="1" applyProtection="1">
      <alignment horizontal="center" vertical="center"/>
      <protection locked="0"/>
    </xf>
    <xf numFmtId="0" fontId="55" fillId="27" borderId="34" xfId="0" applyFont="1" applyFill="1" applyBorder="1" applyAlignment="1" applyProtection="1">
      <alignment horizontal="center" vertical="center"/>
      <protection locked="0"/>
    </xf>
    <xf numFmtId="0" fontId="55" fillId="27" borderId="10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left" vertical="center" indent="1"/>
      <protection hidden="1" locked="0"/>
    </xf>
    <xf numFmtId="0" fontId="0" fillId="0" borderId="29" xfId="0" applyBorder="1" applyAlignment="1" applyProtection="1">
      <alignment horizontal="left" vertical="center" indent="1"/>
      <protection hidden="1" locked="0"/>
    </xf>
    <xf numFmtId="0" fontId="0" fillId="0" borderId="30" xfId="0" applyBorder="1" applyAlignment="1" applyProtection="1">
      <alignment horizontal="left" vertical="center" indent="1"/>
      <protection hidden="1" locked="0"/>
    </xf>
    <xf numFmtId="0" fontId="2" fillId="26" borderId="10" xfId="0" applyFont="1" applyFill="1" applyBorder="1" applyAlignment="1">
      <alignment horizontal="center" vertical="center"/>
    </xf>
    <xf numFmtId="0" fontId="2" fillId="21" borderId="10" xfId="0" applyFont="1" applyFill="1" applyBorder="1" applyAlignment="1">
      <alignment horizontal="center" vertical="center"/>
    </xf>
    <xf numFmtId="0" fontId="24" fillId="0" borderId="36" xfId="0" applyFont="1" applyFill="1" applyBorder="1" applyAlignment="1" applyProtection="1">
      <alignment horizontal="right" vertical="center" indent="1"/>
      <protection locked="0"/>
    </xf>
    <xf numFmtId="0" fontId="36" fillId="26" borderId="13" xfId="0" applyFont="1" applyFill="1" applyBorder="1" applyAlignment="1">
      <alignment horizontal="center" vertical="center"/>
    </xf>
    <xf numFmtId="176" fontId="36" fillId="26" borderId="37" xfId="0" applyNumberFormat="1" applyFont="1" applyFill="1" applyBorder="1" applyAlignment="1">
      <alignment vertical="center"/>
    </xf>
    <xf numFmtId="0" fontId="36" fillId="26" borderId="38" xfId="0" applyFont="1" applyFill="1" applyBorder="1" applyAlignment="1">
      <alignment horizontal="center" vertical="center"/>
    </xf>
    <xf numFmtId="38" fontId="36" fillId="26" borderId="38" xfId="49" applyFont="1" applyFill="1" applyBorder="1" applyAlignment="1">
      <alignment horizontal="center" vertical="center"/>
    </xf>
    <xf numFmtId="0" fontId="36" fillId="26" borderId="38" xfId="0" applyFont="1" applyFill="1" applyBorder="1" applyAlignment="1">
      <alignment vertical="center"/>
    </xf>
    <xf numFmtId="187" fontId="36" fillId="26" borderId="38" xfId="49" applyNumberFormat="1" applyFont="1" applyFill="1" applyBorder="1" applyAlignment="1">
      <alignment horizontal="right" vertical="center"/>
    </xf>
    <xf numFmtId="0" fontId="36" fillId="26" borderId="39" xfId="0" applyFont="1" applyFill="1" applyBorder="1" applyAlignment="1">
      <alignment vertical="center"/>
    </xf>
    <xf numFmtId="0" fontId="36" fillId="26" borderId="40" xfId="0" applyFont="1" applyFill="1" applyBorder="1" applyAlignment="1">
      <alignment horizontal="center" vertical="center"/>
    </xf>
    <xf numFmtId="38" fontId="36" fillId="26" borderId="40" xfId="49" applyFont="1" applyFill="1" applyBorder="1" applyAlignment="1">
      <alignment horizontal="center" vertical="center"/>
    </xf>
    <xf numFmtId="0" fontId="36" fillId="26" borderId="40" xfId="0" applyFont="1" applyFill="1" applyBorder="1" applyAlignment="1">
      <alignment vertical="center"/>
    </xf>
    <xf numFmtId="187" fontId="36" fillId="26" borderId="40" xfId="49" applyNumberFormat="1" applyFont="1" applyFill="1" applyBorder="1" applyAlignment="1">
      <alignment horizontal="right" vertical="center"/>
    </xf>
    <xf numFmtId="0" fontId="36" fillId="26" borderId="41" xfId="0" applyFont="1" applyFill="1" applyBorder="1" applyAlignment="1">
      <alignment vertical="center"/>
    </xf>
    <xf numFmtId="0" fontId="36" fillId="26" borderId="42" xfId="0" applyFont="1" applyFill="1" applyBorder="1" applyAlignment="1">
      <alignment horizontal="center" vertical="center"/>
    </xf>
    <xf numFmtId="0" fontId="36" fillId="3" borderId="13" xfId="0" applyFont="1" applyFill="1" applyBorder="1" applyAlignment="1">
      <alignment horizontal="center" vertical="center"/>
    </xf>
    <xf numFmtId="176" fontId="36" fillId="3" borderId="37" xfId="0" applyNumberFormat="1" applyFont="1" applyFill="1" applyBorder="1" applyAlignment="1">
      <alignment vertical="center"/>
    </xf>
    <xf numFmtId="0" fontId="36" fillId="3" borderId="38" xfId="0" applyFont="1" applyFill="1" applyBorder="1" applyAlignment="1">
      <alignment horizontal="center" vertical="center"/>
    </xf>
    <xf numFmtId="38" fontId="37" fillId="3" borderId="38" xfId="49" applyFont="1" applyFill="1" applyBorder="1" applyAlignment="1">
      <alignment horizontal="center" vertical="center"/>
    </xf>
    <xf numFmtId="0" fontId="36" fillId="3" borderId="38" xfId="0" applyFont="1" applyFill="1" applyBorder="1" applyAlignment="1">
      <alignment vertical="center"/>
    </xf>
    <xf numFmtId="0" fontId="36" fillId="3" borderId="39" xfId="0" applyFont="1" applyFill="1" applyBorder="1" applyAlignment="1">
      <alignment vertical="center"/>
    </xf>
    <xf numFmtId="0" fontId="36" fillId="3" borderId="40" xfId="0" applyFont="1" applyFill="1" applyBorder="1" applyAlignment="1">
      <alignment horizontal="center" vertical="center"/>
    </xf>
    <xf numFmtId="38" fontId="37" fillId="3" borderId="40" xfId="49" applyFont="1" applyFill="1" applyBorder="1" applyAlignment="1">
      <alignment horizontal="center" vertical="center"/>
    </xf>
    <xf numFmtId="0" fontId="36" fillId="3" borderId="40" xfId="0" applyFont="1" applyFill="1" applyBorder="1" applyAlignment="1">
      <alignment vertical="center"/>
    </xf>
    <xf numFmtId="187" fontId="37" fillId="3" borderId="40" xfId="49" applyNumberFormat="1" applyFont="1" applyFill="1" applyBorder="1" applyAlignment="1">
      <alignment vertical="center"/>
    </xf>
    <xf numFmtId="0" fontId="36" fillId="3" borderId="41" xfId="0" applyFont="1" applyFill="1" applyBorder="1" applyAlignment="1">
      <alignment vertical="center"/>
    </xf>
    <xf numFmtId="0" fontId="36" fillId="3" borderId="42" xfId="0" applyFont="1" applyFill="1" applyBorder="1" applyAlignment="1">
      <alignment horizontal="center" vertical="center"/>
    </xf>
    <xf numFmtId="187" fontId="37" fillId="3" borderId="22" xfId="49" applyNumberFormat="1" applyFont="1" applyFill="1" applyBorder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8" borderId="43" xfId="0" applyFont="1" applyFill="1" applyBorder="1" applyAlignment="1">
      <alignment vertical="center"/>
    </xf>
    <xf numFmtId="0" fontId="2" fillId="8" borderId="34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vertical="center"/>
    </xf>
    <xf numFmtId="0" fontId="2" fillId="3" borderId="32" xfId="0" applyFont="1" applyFill="1" applyBorder="1" applyAlignment="1">
      <alignment vertical="center"/>
    </xf>
    <xf numFmtId="0" fontId="24" fillId="1" borderId="34" xfId="0" applyFont="1" applyFill="1" applyBorder="1" applyAlignment="1" applyProtection="1">
      <alignment horizontal="center" vertical="center"/>
      <protection locked="0"/>
    </xf>
    <xf numFmtId="0" fontId="55" fillId="1" borderId="34" xfId="0" applyFont="1" applyFill="1" applyBorder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vertical="center"/>
      <protection locked="0"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34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24" fillId="27" borderId="10" xfId="0" applyFont="1" applyFill="1" applyBorder="1" applyAlignment="1" applyProtection="1">
      <alignment horizontal="left" vertical="center"/>
      <protection locked="0"/>
    </xf>
    <xf numFmtId="0" fontId="55" fillId="0" borderId="10" xfId="0" applyFont="1" applyBorder="1" applyAlignment="1" applyProtection="1">
      <alignment horizontal="left" vertical="center"/>
      <protection locked="0"/>
    </xf>
    <xf numFmtId="0" fontId="55" fillId="27" borderId="10" xfId="0" applyFont="1" applyFill="1" applyBorder="1" applyAlignment="1" applyProtection="1">
      <alignment horizontal="left" vertical="center"/>
      <protection locked="0"/>
    </xf>
    <xf numFmtId="0" fontId="56" fillId="0" borderId="0" xfId="0" applyFont="1" applyAlignment="1">
      <alignment vertical="center"/>
    </xf>
    <xf numFmtId="0" fontId="24" fillId="0" borderId="29" xfId="0" applyFont="1" applyFill="1" applyBorder="1" applyAlignment="1" applyProtection="1">
      <alignment horizontal="center" vertical="center"/>
      <protection locked="0"/>
    </xf>
    <xf numFmtId="0" fontId="24" fillId="0" borderId="29" xfId="0" applyFont="1" applyBorder="1" applyAlignment="1" applyProtection="1">
      <alignment horizontal="center" vertical="center"/>
      <protection locked="0"/>
    </xf>
    <xf numFmtId="0" fontId="24" fillId="0" borderId="36" xfId="0" applyFont="1" applyBorder="1" applyAlignment="1" applyProtection="1">
      <alignment horizontal="right" vertical="center" indent="1"/>
      <protection locked="0"/>
    </xf>
    <xf numFmtId="0" fontId="24" fillId="0" borderId="30" xfId="0" applyFont="1" applyFill="1" applyBorder="1" applyAlignment="1" applyProtection="1">
      <alignment horizontal="right" vertical="center" indent="1" shrinkToFit="1"/>
      <protection locked="0"/>
    </xf>
    <xf numFmtId="0" fontId="29" fillId="0" borderId="44" xfId="0" applyFont="1" applyBorder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37" fillId="0" borderId="0" xfId="0" applyFont="1" applyAlignment="1">
      <alignment vertical="center"/>
    </xf>
    <xf numFmtId="0" fontId="15" fillId="12" borderId="16" xfId="0" applyFont="1" applyFill="1" applyBorder="1" applyAlignment="1">
      <alignment horizontal="center" vertical="center"/>
    </xf>
    <xf numFmtId="0" fontId="15" fillId="12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 shrinkToFit="1"/>
    </xf>
    <xf numFmtId="0" fontId="23" fillId="8" borderId="45" xfId="0" applyFont="1" applyFill="1" applyBorder="1" applyAlignment="1">
      <alignment horizontal="center" vertical="center"/>
    </xf>
    <xf numFmtId="49" fontId="23" fillId="25" borderId="46" xfId="0" applyNumberFormat="1" applyFont="1" applyFill="1" applyBorder="1" applyAlignment="1">
      <alignment horizontal="center" vertical="center" shrinkToFit="1"/>
    </xf>
    <xf numFmtId="0" fontId="22" fillId="24" borderId="13" xfId="0" applyFont="1" applyFill="1" applyBorder="1" applyAlignment="1">
      <alignment horizontal="center" vertical="center"/>
    </xf>
    <xf numFmtId="49" fontId="5" fillId="24" borderId="47" xfId="0" applyNumberFormat="1" applyFont="1" applyFill="1" applyBorder="1" applyAlignment="1">
      <alignment vertical="center"/>
    </xf>
    <xf numFmtId="0" fontId="22" fillId="24" borderId="48" xfId="0" applyFont="1" applyFill="1" applyBorder="1" applyAlignment="1">
      <alignment horizontal="center" vertical="center"/>
    </xf>
    <xf numFmtId="0" fontId="5" fillId="24" borderId="49" xfId="0" applyFont="1" applyFill="1" applyBorder="1" applyAlignment="1">
      <alignment vertical="center"/>
    </xf>
    <xf numFmtId="0" fontId="5" fillId="24" borderId="31" xfId="0" applyFont="1" applyFill="1" applyBorder="1" applyAlignment="1">
      <alignment horizontal="center" vertical="center"/>
    </xf>
    <xf numFmtId="0" fontId="5" fillId="24" borderId="48" xfId="0" applyFont="1" applyFill="1" applyBorder="1" applyAlignment="1">
      <alignment vertical="center"/>
    </xf>
    <xf numFmtId="49" fontId="5" fillId="24" borderId="49" xfId="0" applyNumberFormat="1" applyFont="1" applyFill="1" applyBorder="1" applyAlignment="1">
      <alignment vertical="center"/>
    </xf>
    <xf numFmtId="49" fontId="5" fillId="24" borderId="50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1" fillId="24" borderId="0" xfId="0" applyFont="1" applyFill="1" applyBorder="1" applyAlignment="1">
      <alignment horizontal="left" vertical="top" wrapText="1"/>
    </xf>
    <xf numFmtId="0" fontId="25" fillId="0" borderId="51" xfId="0" applyFont="1" applyBorder="1" applyAlignment="1">
      <alignment horizontal="left" vertical="center" wrapText="1" indent="2"/>
    </xf>
    <xf numFmtId="0" fontId="25" fillId="0" borderId="52" xfId="0" applyFont="1" applyBorder="1" applyAlignment="1">
      <alignment horizontal="left" vertical="center" wrapText="1" indent="2"/>
    </xf>
    <xf numFmtId="0" fontId="25" fillId="0" borderId="53" xfId="0" applyFont="1" applyBorder="1" applyAlignment="1">
      <alignment horizontal="left" vertical="center" wrapText="1" indent="2"/>
    </xf>
    <xf numFmtId="0" fontId="25" fillId="0" borderId="54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55" xfId="0" applyFont="1" applyBorder="1" applyAlignment="1">
      <alignment horizontal="left" vertical="center" wrapText="1" indent="2"/>
    </xf>
    <xf numFmtId="0" fontId="25" fillId="0" borderId="56" xfId="0" applyFont="1" applyBorder="1" applyAlignment="1">
      <alignment horizontal="left" vertical="center" wrapText="1" indent="2"/>
    </xf>
    <xf numFmtId="0" fontId="25" fillId="0" borderId="26" xfId="0" applyFont="1" applyBorder="1" applyAlignment="1">
      <alignment horizontal="left" vertical="center" wrapText="1" indent="2"/>
    </xf>
    <xf numFmtId="0" fontId="25" fillId="0" borderId="25" xfId="0" applyFont="1" applyBorder="1" applyAlignment="1">
      <alignment horizontal="left" vertical="center" wrapText="1" indent="2"/>
    </xf>
    <xf numFmtId="0" fontId="8" fillId="2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4" fillId="21" borderId="0" xfId="0" applyFont="1" applyFill="1" applyAlignment="1">
      <alignment horizontal="center" vertical="center"/>
    </xf>
    <xf numFmtId="0" fontId="36" fillId="26" borderId="44" xfId="0" applyFont="1" applyFill="1" applyBorder="1" applyAlignment="1">
      <alignment horizontal="center" vertical="center"/>
    </xf>
    <xf numFmtId="0" fontId="36" fillId="26" borderId="57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right" vertical="center"/>
    </xf>
    <xf numFmtId="0" fontId="12" fillId="0" borderId="44" xfId="0" applyFont="1" applyBorder="1" applyAlignment="1" applyProtection="1">
      <alignment horizontal="center" vertical="center"/>
      <protection hidden="1"/>
    </xf>
    <xf numFmtId="0" fontId="12" fillId="0" borderId="57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21" borderId="10" xfId="0" applyFont="1" applyFill="1" applyBorder="1" applyAlignment="1" applyProtection="1">
      <alignment horizontal="center" vertical="center"/>
      <protection hidden="1"/>
    </xf>
    <xf numFmtId="0" fontId="12" fillId="0" borderId="44" xfId="0" applyFont="1" applyBorder="1" applyAlignment="1" applyProtection="1">
      <alignment horizontal="left" vertical="center" indent="1"/>
      <protection hidden="1"/>
    </xf>
    <xf numFmtId="0" fontId="12" fillId="0" borderId="58" xfId="0" applyFont="1" applyBorder="1" applyAlignment="1" applyProtection="1">
      <alignment horizontal="left" vertical="center" indent="1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9" fillId="0" borderId="58" xfId="0" applyFont="1" applyBorder="1" applyAlignment="1" applyProtection="1">
      <alignment horizontal="center" vertical="center"/>
      <protection hidden="1"/>
    </xf>
    <xf numFmtId="0" fontId="24" fillId="0" borderId="44" xfId="0" applyFont="1" applyBorder="1" applyAlignment="1" applyProtection="1">
      <alignment horizontal="center" vertical="center"/>
      <protection locked="0"/>
    </xf>
    <xf numFmtId="0" fontId="24" fillId="0" borderId="57" xfId="0" applyFont="1" applyBorder="1" applyAlignment="1" applyProtection="1">
      <alignment horizontal="center" vertical="center"/>
      <protection locked="0"/>
    </xf>
    <xf numFmtId="0" fontId="24" fillId="0" borderId="58" xfId="0" applyFont="1" applyBorder="1" applyAlignment="1" applyProtection="1">
      <alignment horizontal="center" vertical="center"/>
      <protection locked="0"/>
    </xf>
    <xf numFmtId="0" fontId="30" fillId="28" borderId="0" xfId="0" applyFont="1" applyFill="1" applyAlignment="1" applyProtection="1">
      <alignment horizontal="center" vertical="center"/>
      <protection hidden="1"/>
    </xf>
    <xf numFmtId="0" fontId="12" fillId="0" borderId="44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32" fillId="0" borderId="44" xfId="0" applyFont="1" applyBorder="1" applyAlignment="1" applyProtection="1">
      <alignment horizontal="center" vertical="center"/>
      <protection locked="0"/>
    </xf>
    <xf numFmtId="0" fontId="32" fillId="0" borderId="57" xfId="0" applyFont="1" applyBorder="1" applyAlignment="1" applyProtection="1">
      <alignment horizontal="center" vertical="center"/>
      <protection locked="0"/>
    </xf>
    <xf numFmtId="0" fontId="32" fillId="0" borderId="58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>
      <alignment horizontal="left" vertical="center" indent="1"/>
    </xf>
    <xf numFmtId="0" fontId="12" fillId="0" borderId="58" xfId="0" applyFont="1" applyBorder="1" applyAlignment="1">
      <alignment horizontal="left" vertical="center" indent="1"/>
    </xf>
    <xf numFmtId="0" fontId="30" fillId="17" borderId="0" xfId="0" applyFont="1" applyFill="1" applyAlignment="1">
      <alignment horizontal="center" vertical="center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36" fillId="3" borderId="44" xfId="0" applyFont="1" applyFill="1" applyBorder="1" applyAlignment="1">
      <alignment horizontal="center" vertical="center"/>
    </xf>
    <xf numFmtId="0" fontId="36" fillId="3" borderId="57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left" indent="1"/>
      <protection hidden="1"/>
    </xf>
    <xf numFmtId="0" fontId="12" fillId="0" borderId="59" xfId="0" applyFont="1" applyFill="1" applyBorder="1" applyAlignment="1" applyProtection="1">
      <alignment horizontal="center" vertical="center"/>
      <protection hidden="1"/>
    </xf>
    <xf numFmtId="0" fontId="12" fillId="0" borderId="60" xfId="0" applyFont="1" applyFill="1" applyBorder="1" applyAlignment="1" applyProtection="1">
      <alignment horizontal="center" vertical="center"/>
      <protection hidden="1"/>
    </xf>
    <xf numFmtId="0" fontId="12" fillId="0" borderId="61" xfId="0" applyFont="1" applyFill="1" applyBorder="1" applyAlignment="1" applyProtection="1">
      <alignment horizontal="center" vertical="center"/>
      <protection hidden="1"/>
    </xf>
    <xf numFmtId="0" fontId="36" fillId="23" borderId="10" xfId="0" applyFont="1" applyFill="1" applyBorder="1" applyAlignment="1" applyProtection="1">
      <alignment vertical="center"/>
      <protection hidden="1"/>
    </xf>
    <xf numFmtId="0" fontId="36" fillId="23" borderId="10" xfId="0" applyFont="1" applyFill="1" applyBorder="1" applyAlignment="1" applyProtection="1">
      <alignment horizontal="center" vertical="center"/>
      <protection hidden="1"/>
    </xf>
    <xf numFmtId="49" fontId="36" fillId="23" borderId="10" xfId="0" applyNumberFormat="1" applyFont="1" applyFill="1" applyBorder="1" applyAlignment="1" applyProtection="1">
      <alignment horizontal="right" vertical="center"/>
      <protection hidden="1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6" fillId="0" borderId="10" xfId="0" applyFont="1" applyFill="1" applyBorder="1" applyAlignment="1" applyProtection="1">
      <alignment vertical="center"/>
      <protection locked="0"/>
    </xf>
    <xf numFmtId="186" fontId="2" fillId="0" borderId="10" xfId="0" applyNumberFormat="1" applyFont="1" applyFill="1" applyBorder="1" applyAlignment="1" applyProtection="1">
      <alignment horizontal="right" vertical="center"/>
      <protection locked="0"/>
    </xf>
    <xf numFmtId="49" fontId="2" fillId="0" borderId="10" xfId="0" applyNumberFormat="1" applyFont="1" applyFill="1" applyBorder="1" applyAlignment="1" applyProtection="1">
      <alignment horizontal="right" vertical="center"/>
      <protection locked="0"/>
    </xf>
    <xf numFmtId="0" fontId="37" fillId="23" borderId="10" xfId="0" applyFont="1" applyFill="1" applyBorder="1" applyAlignment="1" applyProtection="1">
      <alignment vertical="center"/>
      <protection/>
    </xf>
    <xf numFmtId="0" fontId="37" fillId="23" borderId="10" xfId="0" applyFont="1" applyFill="1" applyBorder="1" applyAlignment="1" applyProtection="1">
      <alignment horizontal="center" vertical="center"/>
      <protection/>
    </xf>
    <xf numFmtId="49" fontId="37" fillId="23" borderId="10" xfId="0" applyNumberFormat="1" applyFont="1" applyFill="1" applyBorder="1" applyAlignment="1" applyProtection="1">
      <alignment horizontal="right" vertical="center"/>
      <protection/>
    </xf>
    <xf numFmtId="49" fontId="37" fillId="23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7" fillId="0" borderId="10" xfId="0" applyFont="1" applyFill="1" applyBorder="1" applyAlignment="1" applyProtection="1">
      <alignment vertical="center"/>
      <protection locked="0"/>
    </xf>
    <xf numFmtId="186" fontId="3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7" fillId="0" borderId="52" xfId="0" applyFont="1" applyBorder="1" applyAlignment="1">
      <alignment horizontal="center" vertical="top"/>
    </xf>
    <xf numFmtId="0" fontId="57" fillId="0" borderId="52" xfId="0" applyFont="1" applyBorder="1" applyAlignment="1" applyProtection="1">
      <alignment horizontal="center" vertical="top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74"/>
  <sheetViews>
    <sheetView showGridLines="0" tabSelected="1" zoomScale="80" zoomScaleNormal="80" zoomScaleSheetLayoutView="80" zoomScalePageLayoutView="0" workbookViewId="0" topLeftCell="A1">
      <selection activeCell="B1" sqref="B1:Q1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384" width="6.125" style="4" customWidth="1"/>
  </cols>
  <sheetData>
    <row r="1" spans="2:17" ht="27" customHeight="1">
      <c r="B1" s="243" t="s">
        <v>341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</row>
    <row r="2" ht="12" customHeight="1" thickBot="1"/>
    <row r="3" spans="2:17" ht="7.5" customHeight="1">
      <c r="B3" s="234" t="s">
        <v>342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6"/>
    </row>
    <row r="4" spans="2:17" ht="18.75" customHeight="1">
      <c r="B4" s="237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9"/>
    </row>
    <row r="5" spans="2:17" ht="18.75" customHeight="1">
      <c r="B5" s="237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9"/>
    </row>
    <row r="6" spans="2:17" ht="8.25" customHeight="1" thickBot="1">
      <c r="B6" s="240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2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233" t="s">
        <v>239</v>
      </c>
      <c r="C9" s="233"/>
      <c r="D9" s="233"/>
      <c r="E9" s="233"/>
      <c r="F9" s="233"/>
      <c r="G9" s="233"/>
      <c r="H9" s="233"/>
      <c r="I9" s="233"/>
      <c r="J9" s="233"/>
      <c r="K9" s="233"/>
    </row>
    <row r="10" spans="2:11" ht="12"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2:19" ht="17.25" customHeight="1">
      <c r="B11" s="232" t="s">
        <v>228</v>
      </c>
      <c r="C11" s="232"/>
      <c r="D11" s="61"/>
      <c r="E11" s="61"/>
      <c r="F11" s="61"/>
      <c r="G11" s="61"/>
      <c r="H11" s="61"/>
      <c r="I11" s="61"/>
      <c r="J11" s="61"/>
      <c r="K11" s="61"/>
      <c r="L11" s="57"/>
      <c r="M11" s="57"/>
      <c r="N11" s="57"/>
      <c r="O11" s="57"/>
      <c r="P11" s="57"/>
      <c r="Q11" s="57"/>
      <c r="R11" s="57"/>
      <c r="S11" s="57"/>
    </row>
    <row r="12" spans="2:19" ht="15.75" customHeight="1">
      <c r="B12" s="58" t="s">
        <v>229</v>
      </c>
      <c r="C12" s="58"/>
      <c r="D12" s="58"/>
      <c r="E12" s="58"/>
      <c r="F12" s="58"/>
      <c r="G12" s="58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</row>
    <row r="13" spans="2:19" ht="15.75" customHeight="1">
      <c r="B13" s="58" t="s">
        <v>300</v>
      </c>
      <c r="C13" s="58"/>
      <c r="D13" s="58"/>
      <c r="E13" s="58"/>
      <c r="F13" s="58"/>
      <c r="G13" s="58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</row>
    <row r="14" spans="2:19" ht="15.75" customHeight="1">
      <c r="B14" s="58" t="s">
        <v>230</v>
      </c>
      <c r="C14" s="58"/>
      <c r="D14" s="58"/>
      <c r="E14" s="58"/>
      <c r="F14" s="58"/>
      <c r="G14" s="58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spans="2:19" ht="15.75" customHeight="1">
      <c r="B15" s="58" t="s">
        <v>343</v>
      </c>
      <c r="C15" s="58"/>
      <c r="D15" s="58"/>
      <c r="E15" s="58"/>
      <c r="F15" s="58"/>
      <c r="G15" s="58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pans="2:19" ht="15.75" customHeight="1">
      <c r="B16" s="62" t="s">
        <v>423</v>
      </c>
      <c r="C16" s="62"/>
      <c r="D16" s="62"/>
      <c r="E16" s="62"/>
      <c r="F16" s="58"/>
      <c r="G16" s="58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2:19" ht="15.75" customHeight="1">
      <c r="B17" s="58" t="s">
        <v>237</v>
      </c>
      <c r="C17" s="58"/>
      <c r="D17" s="58"/>
      <c r="E17" s="58"/>
      <c r="F17" s="58"/>
      <c r="G17" s="58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</row>
    <row r="18" spans="2:19" ht="15.75" customHeight="1">
      <c r="B18" s="62" t="s">
        <v>238</v>
      </c>
      <c r="C18" s="58"/>
      <c r="D18" s="58"/>
      <c r="E18" s="58"/>
      <c r="F18" s="58"/>
      <c r="G18" s="58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</row>
    <row r="19" spans="2:19" ht="14.25">
      <c r="B19" s="62"/>
      <c r="C19" s="58"/>
      <c r="D19" s="58"/>
      <c r="E19" s="58"/>
      <c r="F19" s="58"/>
      <c r="G19" s="58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231</v>
      </c>
      <c r="C21" s="12"/>
      <c r="D21" s="12"/>
      <c r="E21" s="12"/>
      <c r="F21" s="12"/>
      <c r="G21" s="12"/>
    </row>
    <row r="22" ht="12.75" thickBot="1"/>
    <row r="23" spans="2:11" ht="12.75" customHeight="1">
      <c r="B23" s="218" t="s">
        <v>197</v>
      </c>
      <c r="C23" s="219" t="s">
        <v>344</v>
      </c>
      <c r="D23" s="219" t="s">
        <v>198</v>
      </c>
      <c r="E23" s="220" t="s">
        <v>302</v>
      </c>
      <c r="F23" s="221" t="s">
        <v>312</v>
      </c>
      <c r="G23" s="222" t="s">
        <v>199</v>
      </c>
      <c r="H23" s="42" t="s">
        <v>227</v>
      </c>
      <c r="I23" s="27" t="s">
        <v>316</v>
      </c>
      <c r="J23" s="54" t="s">
        <v>227</v>
      </c>
      <c r="K23" s="223" t="s">
        <v>316</v>
      </c>
    </row>
    <row r="24" spans="2:11" ht="12.75" customHeight="1">
      <c r="B24" s="224" t="s">
        <v>224</v>
      </c>
      <c r="C24" s="29"/>
      <c r="D24" s="29" t="s">
        <v>297</v>
      </c>
      <c r="E24" s="29" t="s">
        <v>303</v>
      </c>
      <c r="F24" s="29" t="s">
        <v>313</v>
      </c>
      <c r="G24" s="30">
        <v>3</v>
      </c>
      <c r="H24" s="31" t="s">
        <v>225</v>
      </c>
      <c r="I24" s="32" t="s">
        <v>226</v>
      </c>
      <c r="J24" s="31" t="s">
        <v>309</v>
      </c>
      <c r="K24" s="225" t="s">
        <v>318</v>
      </c>
    </row>
    <row r="25" spans="2:11" ht="12.75" customHeight="1" thickBot="1">
      <c r="B25" s="226" t="s">
        <v>224</v>
      </c>
      <c r="C25" s="227"/>
      <c r="D25" s="227" t="s">
        <v>298</v>
      </c>
      <c r="E25" s="227" t="s">
        <v>303</v>
      </c>
      <c r="F25" s="227" t="s">
        <v>314</v>
      </c>
      <c r="G25" s="228">
        <v>3</v>
      </c>
      <c r="H25" s="229" t="s">
        <v>301</v>
      </c>
      <c r="I25" s="230" t="s">
        <v>282</v>
      </c>
      <c r="J25" s="229"/>
      <c r="K25" s="231"/>
    </row>
    <row r="27" ht="6.75" customHeight="1"/>
    <row r="28" spans="2:9" ht="18.75">
      <c r="B28" s="16" t="s">
        <v>232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57" customFormat="1" ht="14.25">
      <c r="B31" s="17" t="s">
        <v>315</v>
      </c>
      <c r="C31" s="55"/>
      <c r="D31" s="55"/>
      <c r="E31" s="55"/>
      <c r="F31" s="55"/>
      <c r="G31" s="55"/>
      <c r="H31" s="56"/>
      <c r="I31" s="56"/>
      <c r="J31" s="56"/>
      <c r="K31" s="56"/>
    </row>
    <row r="32" spans="2:11" s="57" customFormat="1" ht="14.25">
      <c r="B32" s="55"/>
      <c r="C32" s="55"/>
      <c r="D32" s="55"/>
      <c r="E32" s="55"/>
      <c r="F32" s="55"/>
      <c r="G32" s="55"/>
      <c r="H32" s="58"/>
      <c r="I32" s="58"/>
      <c r="J32" s="58"/>
      <c r="K32" s="58"/>
    </row>
    <row r="33" spans="2:11" s="57" customFormat="1" ht="15.75" customHeight="1">
      <c r="B33" s="55" t="s">
        <v>319</v>
      </c>
      <c r="C33" s="55"/>
      <c r="D33" s="55"/>
      <c r="E33" s="55"/>
      <c r="F33" s="55"/>
      <c r="G33" s="55"/>
      <c r="H33" s="58"/>
      <c r="I33" s="58"/>
      <c r="J33" s="58"/>
      <c r="K33" s="58"/>
    </row>
    <row r="34" spans="2:11" s="57" customFormat="1" ht="15.75" customHeight="1">
      <c r="B34" s="58" t="s">
        <v>351</v>
      </c>
      <c r="C34" s="55"/>
      <c r="D34" s="55"/>
      <c r="E34" s="55"/>
      <c r="F34" s="55"/>
      <c r="G34" s="55"/>
      <c r="H34" s="58"/>
      <c r="I34" s="58"/>
      <c r="J34" s="58"/>
      <c r="K34" s="58"/>
    </row>
    <row r="35" spans="2:11" s="57" customFormat="1" ht="14.25">
      <c r="B35" s="58"/>
      <c r="C35" s="55"/>
      <c r="D35" s="55"/>
      <c r="E35" s="55"/>
      <c r="F35" s="55"/>
      <c r="G35" s="55"/>
      <c r="H35" s="58"/>
      <c r="I35" s="58"/>
      <c r="J35" s="58"/>
      <c r="K35" s="58"/>
    </row>
    <row r="36" spans="2:11" s="57" customFormat="1" ht="11.25" customHeight="1">
      <c r="B36" s="55"/>
      <c r="C36" s="55"/>
      <c r="D36" s="55"/>
      <c r="E36" s="55"/>
      <c r="F36" s="55"/>
      <c r="G36" s="55"/>
      <c r="H36" s="58"/>
      <c r="I36" s="58"/>
      <c r="J36" s="58"/>
      <c r="K36" s="58"/>
    </row>
    <row r="37" spans="2:9" s="57" customFormat="1" ht="14.25">
      <c r="B37" s="17" t="s">
        <v>320</v>
      </c>
      <c r="C37" s="55"/>
      <c r="D37" s="55"/>
      <c r="E37" s="55"/>
      <c r="F37" s="55"/>
      <c r="G37" s="55"/>
      <c r="H37" s="55"/>
      <c r="I37" s="55"/>
    </row>
    <row r="38" spans="2:9" s="57" customFormat="1" ht="14.25">
      <c r="B38" s="55"/>
      <c r="C38" s="55"/>
      <c r="D38" s="55"/>
      <c r="E38" s="55"/>
      <c r="F38" s="55"/>
      <c r="G38" s="55"/>
      <c r="H38" s="55"/>
      <c r="I38" s="55"/>
    </row>
    <row r="39" spans="2:9" s="57" customFormat="1" ht="16.5" customHeight="1">
      <c r="B39" s="55" t="s">
        <v>280</v>
      </c>
      <c r="C39" s="55"/>
      <c r="D39" s="55"/>
      <c r="E39" s="55"/>
      <c r="F39" s="55"/>
      <c r="G39" s="55"/>
      <c r="H39" s="55"/>
      <c r="I39" s="55"/>
    </row>
    <row r="40" spans="2:11" s="57" customFormat="1" ht="16.5" customHeight="1">
      <c r="B40" s="58" t="s">
        <v>352</v>
      </c>
      <c r="C40" s="58"/>
      <c r="D40" s="58"/>
      <c r="E40" s="58"/>
      <c r="F40" s="58"/>
      <c r="G40" s="58"/>
      <c r="H40" s="58"/>
      <c r="I40" s="58"/>
      <c r="J40" s="58"/>
      <c r="K40" s="58"/>
    </row>
    <row r="41" spans="2:11" s="57" customFormat="1" ht="14.25">
      <c r="B41" s="58"/>
      <c r="C41" s="58"/>
      <c r="D41" s="58"/>
      <c r="E41" s="58"/>
      <c r="F41" s="58"/>
      <c r="G41" s="58"/>
      <c r="H41" s="58"/>
      <c r="I41" s="58"/>
      <c r="J41" s="58"/>
      <c r="K41" s="58"/>
    </row>
    <row r="42" spans="2:11" s="57" customFormat="1" ht="14.25">
      <c r="B42" s="55"/>
      <c r="C42" s="58"/>
      <c r="D42" s="58"/>
      <c r="E42" s="58"/>
      <c r="F42" s="58"/>
      <c r="G42" s="58"/>
      <c r="H42" s="58"/>
      <c r="I42" s="58"/>
      <c r="J42" s="58"/>
      <c r="K42" s="58"/>
    </row>
    <row r="43" spans="2:11" s="57" customFormat="1" ht="14.25">
      <c r="B43" s="17" t="s">
        <v>345</v>
      </c>
      <c r="C43" s="55"/>
      <c r="D43" s="55"/>
      <c r="E43" s="55"/>
      <c r="F43" s="55"/>
      <c r="G43" s="55"/>
      <c r="H43" s="58"/>
      <c r="I43" s="58"/>
      <c r="J43" s="58"/>
      <c r="K43" s="58"/>
    </row>
    <row r="44" spans="2:9" s="57" customFormat="1" ht="14.25">
      <c r="B44" s="55"/>
      <c r="C44" s="55"/>
      <c r="D44" s="55"/>
      <c r="E44" s="55"/>
      <c r="F44" s="55"/>
      <c r="G44" s="55"/>
      <c r="H44" s="55"/>
      <c r="I44" s="55"/>
    </row>
    <row r="45" spans="2:9" s="57" customFormat="1" ht="16.5" customHeight="1">
      <c r="B45" s="55" t="s">
        <v>422</v>
      </c>
      <c r="C45" s="55"/>
      <c r="D45" s="55"/>
      <c r="E45" s="55"/>
      <c r="F45" s="55"/>
      <c r="G45" s="55"/>
      <c r="H45" s="55"/>
      <c r="I45" s="55"/>
    </row>
    <row r="46" spans="2:9" s="57" customFormat="1" ht="14.25">
      <c r="B46" s="58" t="s">
        <v>387</v>
      </c>
      <c r="C46" s="55"/>
      <c r="D46" s="55"/>
      <c r="E46" s="55"/>
      <c r="F46" s="55"/>
      <c r="G46" s="55"/>
      <c r="H46" s="55"/>
      <c r="I46" s="55"/>
    </row>
    <row r="47" spans="2:9" s="57" customFormat="1" ht="14.25">
      <c r="B47" s="55"/>
      <c r="C47" s="55"/>
      <c r="D47" s="55"/>
      <c r="E47" s="55"/>
      <c r="F47" s="55"/>
      <c r="G47" s="55"/>
      <c r="H47" s="55"/>
      <c r="I47" s="55"/>
    </row>
    <row r="48" spans="2:9" s="57" customFormat="1" ht="14.25">
      <c r="B48" s="17" t="s">
        <v>346</v>
      </c>
      <c r="C48" s="55"/>
      <c r="D48" s="55"/>
      <c r="E48" s="55"/>
      <c r="F48" s="55"/>
      <c r="G48" s="55"/>
      <c r="H48" s="55"/>
      <c r="I48" s="55"/>
    </row>
    <row r="49" spans="2:9" s="57" customFormat="1" ht="14.25">
      <c r="B49" s="55"/>
      <c r="C49" s="55"/>
      <c r="D49" s="55"/>
      <c r="E49" s="55"/>
      <c r="F49" s="55"/>
      <c r="G49" s="55"/>
      <c r="H49" s="55"/>
      <c r="I49" s="55"/>
    </row>
    <row r="50" spans="2:9" s="57" customFormat="1" ht="16.5" customHeight="1">
      <c r="B50" s="55" t="s">
        <v>317</v>
      </c>
      <c r="C50" s="55"/>
      <c r="D50" s="55"/>
      <c r="E50" s="55"/>
      <c r="F50" s="55"/>
      <c r="G50" s="55"/>
      <c r="H50" s="55"/>
      <c r="I50" s="55"/>
    </row>
    <row r="51" spans="2:9" s="57" customFormat="1" ht="14.25">
      <c r="B51" s="55"/>
      <c r="C51" s="55"/>
      <c r="D51" s="55"/>
      <c r="E51" s="55"/>
      <c r="F51" s="55"/>
      <c r="G51" s="55"/>
      <c r="H51" s="55"/>
      <c r="I51" s="55"/>
    </row>
    <row r="52" spans="2:9" s="57" customFormat="1" ht="14.25">
      <c r="B52" s="55"/>
      <c r="C52" s="55"/>
      <c r="D52" s="55"/>
      <c r="E52" s="55"/>
      <c r="F52" s="55"/>
      <c r="G52" s="55"/>
      <c r="H52" s="55"/>
      <c r="I52" s="55"/>
    </row>
    <row r="53" spans="2:9" s="57" customFormat="1" ht="14.25">
      <c r="B53" s="17" t="s">
        <v>347</v>
      </c>
      <c r="C53" s="55"/>
      <c r="D53" s="55"/>
      <c r="E53" s="55"/>
      <c r="F53" s="55"/>
      <c r="G53" s="55"/>
      <c r="H53" s="55"/>
      <c r="I53" s="55"/>
    </row>
    <row r="54" spans="2:9" s="57" customFormat="1" ht="14.25">
      <c r="B54" s="55"/>
      <c r="C54" s="55"/>
      <c r="D54" s="55"/>
      <c r="E54" s="55"/>
      <c r="F54" s="55"/>
      <c r="G54" s="55"/>
      <c r="H54" s="55"/>
      <c r="I54" s="55"/>
    </row>
    <row r="55" spans="2:9" s="57" customFormat="1" ht="16.5" customHeight="1">
      <c r="B55" s="58" t="s">
        <v>306</v>
      </c>
      <c r="C55" s="55"/>
      <c r="D55" s="55"/>
      <c r="E55" s="55"/>
      <c r="F55" s="55"/>
      <c r="G55" s="55"/>
      <c r="H55" s="55"/>
      <c r="I55" s="55"/>
    </row>
    <row r="56" spans="2:9" s="57" customFormat="1" ht="16.5" customHeight="1">
      <c r="B56" s="59" t="s">
        <v>321</v>
      </c>
      <c r="C56" s="55"/>
      <c r="D56" s="55"/>
      <c r="E56" s="55"/>
      <c r="F56" s="55"/>
      <c r="G56" s="55"/>
      <c r="H56" s="55"/>
      <c r="I56" s="55"/>
    </row>
    <row r="57" spans="2:9" s="57" customFormat="1" ht="14.25">
      <c r="B57" s="55"/>
      <c r="C57" s="55"/>
      <c r="D57" s="55"/>
      <c r="E57" s="55"/>
      <c r="F57" s="55"/>
      <c r="G57" s="55"/>
      <c r="H57" s="55"/>
      <c r="I57" s="55"/>
    </row>
    <row r="58" spans="2:9" s="57" customFormat="1" ht="14.25">
      <c r="B58" s="17" t="s">
        <v>348</v>
      </c>
      <c r="C58" s="55"/>
      <c r="D58" s="55"/>
      <c r="E58" s="55"/>
      <c r="F58" s="55"/>
      <c r="G58" s="55"/>
      <c r="H58" s="55"/>
      <c r="I58" s="55"/>
    </row>
    <row r="59" spans="2:9" s="57" customFormat="1" ht="14.25">
      <c r="B59" s="55"/>
      <c r="C59" s="55"/>
      <c r="D59" s="55"/>
      <c r="E59" s="55"/>
      <c r="F59" s="55"/>
      <c r="G59" s="55"/>
      <c r="H59" s="55"/>
      <c r="I59" s="55"/>
    </row>
    <row r="60" spans="2:9" s="57" customFormat="1" ht="16.5" customHeight="1">
      <c r="B60" s="55" t="s">
        <v>233</v>
      </c>
      <c r="C60" s="55"/>
      <c r="D60" s="55"/>
      <c r="E60" s="55"/>
      <c r="F60" s="55"/>
      <c r="G60" s="55"/>
      <c r="H60" s="55"/>
      <c r="I60" s="55"/>
    </row>
    <row r="61" spans="2:9" s="57" customFormat="1" ht="16.5" customHeight="1">
      <c r="B61" s="55"/>
      <c r="C61" s="60"/>
      <c r="D61" s="55" t="s">
        <v>349</v>
      </c>
      <c r="E61" s="55"/>
      <c r="G61" s="55"/>
      <c r="H61" s="55"/>
      <c r="I61" s="55"/>
    </row>
    <row r="62" spans="2:9" s="57" customFormat="1" ht="16.5" customHeight="1">
      <c r="B62" s="58" t="s">
        <v>234</v>
      </c>
      <c r="C62" s="58"/>
      <c r="D62" s="55"/>
      <c r="E62" s="55"/>
      <c r="F62" s="55"/>
      <c r="G62" s="55"/>
      <c r="H62" s="55"/>
      <c r="I62" s="55"/>
    </row>
    <row r="63" spans="2:11" s="57" customFormat="1" ht="16.5" customHeight="1">
      <c r="B63" s="55" t="s">
        <v>388</v>
      </c>
      <c r="C63" s="55"/>
      <c r="D63" s="55"/>
      <c r="E63" s="55"/>
      <c r="F63" s="55"/>
      <c r="G63" s="55"/>
      <c r="H63" s="55"/>
      <c r="I63" s="55"/>
      <c r="J63" s="55"/>
      <c r="K63" s="55"/>
    </row>
    <row r="64" spans="2:11" s="57" customFormat="1" ht="16.5" customHeight="1">
      <c r="B64" s="55" t="s">
        <v>389</v>
      </c>
      <c r="C64" s="55"/>
      <c r="D64" s="55"/>
      <c r="E64" s="55"/>
      <c r="F64" s="55"/>
      <c r="G64" s="55"/>
      <c r="H64" s="55"/>
      <c r="I64" s="55"/>
      <c r="J64" s="55"/>
      <c r="K64" s="55"/>
    </row>
    <row r="65" spans="2:11" s="57" customFormat="1" ht="16.5" customHeight="1">
      <c r="B65" s="55"/>
      <c r="C65" s="55" t="s">
        <v>390</v>
      </c>
      <c r="D65" s="55"/>
      <c r="E65" s="55"/>
      <c r="F65" s="55"/>
      <c r="G65" s="55"/>
      <c r="H65" s="55"/>
      <c r="I65" s="55"/>
      <c r="J65" s="55"/>
      <c r="K65" s="55"/>
    </row>
    <row r="66" spans="2:11" s="57" customFormat="1" ht="16.5" customHeight="1">
      <c r="B66" s="55"/>
      <c r="C66" s="55" t="s">
        <v>391</v>
      </c>
      <c r="D66" s="55"/>
      <c r="E66" s="55"/>
      <c r="F66" s="55"/>
      <c r="G66" s="55"/>
      <c r="H66" s="55"/>
      <c r="I66" s="55"/>
      <c r="J66" s="55"/>
      <c r="K66" s="55"/>
    </row>
    <row r="67" spans="2:11" s="57" customFormat="1" ht="16.5" customHeight="1">
      <c r="B67" s="55"/>
      <c r="C67" s="55" t="s">
        <v>281</v>
      </c>
      <c r="D67" s="55"/>
      <c r="E67" s="55"/>
      <c r="F67" s="55"/>
      <c r="G67" s="55"/>
      <c r="H67" s="55"/>
      <c r="I67" s="55"/>
      <c r="J67" s="55"/>
      <c r="K67" s="55"/>
    </row>
    <row r="68" spans="2:9" s="57" customFormat="1" ht="14.25">
      <c r="B68" s="58"/>
      <c r="C68" s="58"/>
      <c r="D68" s="55"/>
      <c r="E68" s="55"/>
      <c r="F68" s="55"/>
      <c r="G68" s="55"/>
      <c r="H68" s="55"/>
      <c r="I68" s="55"/>
    </row>
    <row r="69" spans="1:9" s="57" customFormat="1" ht="14.25">
      <c r="A69" s="17" t="s">
        <v>350</v>
      </c>
      <c r="B69" s="55"/>
      <c r="C69" s="58"/>
      <c r="D69" s="55"/>
      <c r="E69" s="55"/>
      <c r="F69" s="55"/>
      <c r="G69" s="55"/>
      <c r="H69" s="55"/>
      <c r="I69" s="55"/>
    </row>
    <row r="70" s="57" customFormat="1" ht="16.5" customHeight="1"/>
    <row r="71" s="57" customFormat="1" ht="14.25">
      <c r="B71" s="55" t="s">
        <v>392</v>
      </c>
    </row>
    <row r="72" spans="2:9" s="57" customFormat="1" ht="14.25">
      <c r="B72" s="55"/>
      <c r="C72" s="55"/>
      <c r="D72" s="55"/>
      <c r="E72" s="55"/>
      <c r="F72" s="55"/>
      <c r="G72" s="55"/>
      <c r="H72" s="55"/>
      <c r="I72" s="55"/>
    </row>
    <row r="73" spans="3:5" s="57" customFormat="1" ht="14.25">
      <c r="C73" s="55"/>
      <c r="D73" s="55"/>
      <c r="E73" s="55"/>
    </row>
    <row r="74" spans="3:5" s="57" customFormat="1" ht="14.25">
      <c r="C74" s="55"/>
      <c r="D74" s="55"/>
      <c r="E74" s="55"/>
    </row>
  </sheetData>
  <sheetProtection sheet="1"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4"/>
  <sheetViews>
    <sheetView showGridLines="0" showZeros="0" zoomScalePageLayoutView="0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8.875" defaultRowHeight="13.5"/>
  <cols>
    <col min="1" max="1" width="6.00390625" style="0" customWidth="1"/>
    <col min="2" max="2" width="19.375" style="0" customWidth="1"/>
    <col min="3" max="3" width="15.375" style="0" customWidth="1"/>
    <col min="4" max="4" width="6.00390625" style="0" customWidth="1"/>
    <col min="5" max="5" width="19.375" style="0" customWidth="1"/>
    <col min="6" max="6" width="15.375" style="0" customWidth="1"/>
  </cols>
  <sheetData>
    <row r="1" spans="1:8" ht="24" customHeight="1">
      <c r="A1" s="41" t="str">
        <f>IF('小学男子'!C1="",'小学女子'!C1,'小学男子'!C1)&amp;"大会参加者数"</f>
        <v>第35回北海道小学生陸上競技記録会大会参加者数</v>
      </c>
      <c r="B1" s="41"/>
      <c r="C1" s="41"/>
      <c r="D1" s="41"/>
      <c r="E1" s="41"/>
      <c r="F1" s="44"/>
      <c r="G1" s="34"/>
      <c r="H1" s="34"/>
    </row>
    <row r="2" spans="1:8" ht="24" customHeight="1">
      <c r="A2" s="34"/>
      <c r="B2" s="34"/>
      <c r="C2" s="70" t="s">
        <v>353</v>
      </c>
      <c r="D2" s="280">
        <f>IF('申込必要事項'!D3="","",'申込必要事項'!D3)</f>
      </c>
      <c r="E2" s="280"/>
      <c r="F2" s="280"/>
      <c r="G2" s="34"/>
      <c r="H2" s="34"/>
    </row>
    <row r="3" spans="1:8" ht="18" customHeight="1" thickBot="1">
      <c r="A3" s="34"/>
      <c r="B3" s="34"/>
      <c r="C3" s="34"/>
      <c r="D3" s="34"/>
      <c r="E3" s="34"/>
      <c r="F3" s="34"/>
      <c r="G3" s="34"/>
      <c r="H3" s="34"/>
    </row>
    <row r="4" spans="1:8" ht="17.25" customHeight="1" thickBot="1">
      <c r="A4" s="45" t="s">
        <v>299</v>
      </c>
      <c r="B4" s="46" t="s">
        <v>307</v>
      </c>
      <c r="C4" s="47" t="s">
        <v>240</v>
      </c>
      <c r="D4" s="45" t="s">
        <v>299</v>
      </c>
      <c r="E4" s="46" t="s">
        <v>307</v>
      </c>
      <c r="F4" s="48" t="s">
        <v>240</v>
      </c>
      <c r="G4" s="35"/>
      <c r="H4" s="34"/>
    </row>
    <row r="5" spans="1:8" ht="21.75" customHeight="1" thickTop="1">
      <c r="A5" s="281" t="s">
        <v>235</v>
      </c>
      <c r="B5" s="135" t="s">
        <v>385</v>
      </c>
      <c r="C5" s="129">
        <f>COUNTIF('小学男子'!$G$13:$I$59,B5)</f>
        <v>0</v>
      </c>
      <c r="D5" s="281" t="s">
        <v>236</v>
      </c>
      <c r="E5" s="135" t="s">
        <v>385</v>
      </c>
      <c r="F5" s="36">
        <f>COUNTIF('小学女子'!$G$13:$I$59,E5)</f>
        <v>0</v>
      </c>
      <c r="G5" s="37"/>
      <c r="H5" s="34"/>
    </row>
    <row r="6" spans="1:8" ht="21.75" customHeight="1">
      <c r="A6" s="282"/>
      <c r="B6" s="136" t="s">
        <v>386</v>
      </c>
      <c r="C6" s="81">
        <f>COUNTIF('小学男子'!$G$13:$I$59,B6)</f>
        <v>0</v>
      </c>
      <c r="D6" s="282"/>
      <c r="E6" s="136" t="s">
        <v>386</v>
      </c>
      <c r="F6" s="38">
        <f>COUNTIF('小学女子'!$G$13:$I$59,E6)</f>
        <v>0</v>
      </c>
      <c r="G6" s="37"/>
      <c r="H6" s="34"/>
    </row>
    <row r="7" spans="1:8" ht="21.75" customHeight="1">
      <c r="A7" s="282"/>
      <c r="B7" s="164" t="s">
        <v>361</v>
      </c>
      <c r="C7" s="81">
        <f>COUNTIF('小学男子'!$G$13:$I$59,B7)</f>
        <v>0</v>
      </c>
      <c r="D7" s="282"/>
      <c r="E7" s="137" t="s">
        <v>361</v>
      </c>
      <c r="F7" s="38">
        <f>COUNTIF('小学女子'!$G$13:$I$59,E7)</f>
        <v>0</v>
      </c>
      <c r="G7" s="37"/>
      <c r="H7" s="34"/>
    </row>
    <row r="8" spans="1:8" ht="21.75" customHeight="1">
      <c r="A8" s="282"/>
      <c r="B8" s="136" t="s">
        <v>362</v>
      </c>
      <c r="C8" s="81">
        <f>COUNTIF('小学男子'!$G$13:$I$59,B8)</f>
        <v>0</v>
      </c>
      <c r="D8" s="282"/>
      <c r="E8" s="138" t="s">
        <v>362</v>
      </c>
      <c r="F8" s="38">
        <f>COUNTIF('小学女子'!$G$13:$I$59,E8)</f>
        <v>0</v>
      </c>
      <c r="G8" s="37"/>
      <c r="H8" s="34"/>
    </row>
    <row r="9" spans="1:8" ht="21.75" customHeight="1">
      <c r="A9" s="282"/>
      <c r="B9" s="136" t="s">
        <v>363</v>
      </c>
      <c r="C9" s="81">
        <f>COUNTIF('小学男子'!$G$13:$I$59,B9)</f>
        <v>0</v>
      </c>
      <c r="D9" s="282"/>
      <c r="E9" s="138" t="s">
        <v>363</v>
      </c>
      <c r="F9" s="38">
        <f>COUNTIF('小学女子'!$G$13:$I$59,E9)</f>
        <v>0</v>
      </c>
      <c r="G9" s="37"/>
      <c r="H9" s="34"/>
    </row>
    <row r="10" spans="1:8" ht="21.75" customHeight="1">
      <c r="A10" s="282"/>
      <c r="B10" s="136" t="s">
        <v>364</v>
      </c>
      <c r="C10" s="81">
        <f>COUNTIF('小学男子'!$G$13:$I$59,B10)</f>
        <v>0</v>
      </c>
      <c r="D10" s="282"/>
      <c r="E10" s="138" t="s">
        <v>364</v>
      </c>
      <c r="F10" s="38">
        <f>COUNTIF('小学女子'!$G$13:$I$59,E10)</f>
        <v>0</v>
      </c>
      <c r="G10" s="37"/>
      <c r="H10" s="34"/>
    </row>
    <row r="11" spans="1:8" ht="21.75" customHeight="1">
      <c r="A11" s="282"/>
      <c r="B11" s="136" t="s">
        <v>378</v>
      </c>
      <c r="C11" s="81">
        <f>COUNTIF('小学男子'!$G$13:$I$59,B11)</f>
        <v>0</v>
      </c>
      <c r="D11" s="282"/>
      <c r="E11" s="138" t="s">
        <v>378</v>
      </c>
      <c r="F11" s="38">
        <f>COUNTIF('小学女子'!$G$13:$I$59,E11)</f>
        <v>0</v>
      </c>
      <c r="G11" s="37"/>
      <c r="H11" s="34"/>
    </row>
    <row r="12" spans="1:8" ht="21.75" customHeight="1">
      <c r="A12" s="282"/>
      <c r="B12" s="136" t="s">
        <v>366</v>
      </c>
      <c r="C12" s="81">
        <f>COUNTIF('小学男子'!$G$13:$I$59,B12)</f>
        <v>0</v>
      </c>
      <c r="D12" s="282"/>
      <c r="E12" s="136" t="s">
        <v>366</v>
      </c>
      <c r="F12" s="38">
        <f>COUNTIF('小学女子'!$G$13:$I$59,E12)</f>
        <v>0</v>
      </c>
      <c r="G12" s="37"/>
      <c r="H12" s="34"/>
    </row>
    <row r="13" spans="1:8" ht="21.75" customHeight="1">
      <c r="A13" s="282"/>
      <c r="B13" s="136" t="s">
        <v>367</v>
      </c>
      <c r="C13" s="81">
        <f>COUNTIF('小学男子'!$G$13:$I$59,B13)</f>
        <v>0</v>
      </c>
      <c r="D13" s="282"/>
      <c r="E13" s="138" t="s">
        <v>365</v>
      </c>
      <c r="F13" s="38">
        <f>COUNTIF('小学女子'!$G$13:$I$59,E13)</f>
        <v>0</v>
      </c>
      <c r="G13" s="37"/>
      <c r="H13" s="34"/>
    </row>
    <row r="14" spans="1:8" ht="21.75" customHeight="1">
      <c r="A14" s="282"/>
      <c r="B14" s="136" t="s">
        <v>368</v>
      </c>
      <c r="C14" s="81">
        <f>COUNTIF('小学男子'!$G$13:$I$59,B14)</f>
        <v>0</v>
      </c>
      <c r="D14" s="282"/>
      <c r="E14" s="138" t="s">
        <v>375</v>
      </c>
      <c r="F14" s="38">
        <f>COUNTIF('小学女子'!$G$13:$I$59,E14)</f>
        <v>0</v>
      </c>
      <c r="G14" s="37"/>
      <c r="H14" s="34"/>
    </row>
    <row r="15" spans="1:8" ht="21.75" customHeight="1">
      <c r="A15" s="282"/>
      <c r="B15" s="136" t="s">
        <v>402</v>
      </c>
      <c r="C15" s="81">
        <f>COUNTIF('小学男子'!$G$13:$I$59,B15)</f>
        <v>0</v>
      </c>
      <c r="D15" s="282"/>
      <c r="E15" s="138" t="s">
        <v>402</v>
      </c>
      <c r="F15" s="38">
        <f>COUNTIF('小学女子'!$G$13:$I$59,E15)</f>
        <v>0</v>
      </c>
      <c r="G15" s="34"/>
      <c r="H15" s="34"/>
    </row>
    <row r="16" spans="1:8" ht="21.75" customHeight="1">
      <c r="A16" s="282"/>
      <c r="B16" s="136" t="s">
        <v>403</v>
      </c>
      <c r="C16" s="81">
        <f>COUNTIF('小学男子'!$G$13:$I$59,B16)</f>
        <v>0</v>
      </c>
      <c r="D16" s="282"/>
      <c r="E16" s="138" t="s">
        <v>403</v>
      </c>
      <c r="F16" s="38">
        <f>COUNTIF('小学女子'!$G$13:$I$59,E16)</f>
        <v>0</v>
      </c>
      <c r="G16" s="34"/>
      <c r="H16" s="34"/>
    </row>
    <row r="17" spans="1:8" ht="21.75" customHeight="1">
      <c r="A17" s="282"/>
      <c r="B17" s="164" t="s">
        <v>369</v>
      </c>
      <c r="C17" s="81">
        <f>COUNTIF('小学男子'!$G$13:$I$59,B17)</f>
        <v>0</v>
      </c>
      <c r="D17" s="282"/>
      <c r="E17" s="213" t="s">
        <v>369</v>
      </c>
      <c r="F17" s="38">
        <f>COUNTIF('小学女子'!$G$13:$I$59,E17)</f>
        <v>0</v>
      </c>
      <c r="G17" s="37"/>
      <c r="H17" s="34"/>
    </row>
    <row r="18" spans="1:8" ht="21.75" customHeight="1">
      <c r="A18" s="282"/>
      <c r="B18" s="136" t="s">
        <v>370</v>
      </c>
      <c r="C18" s="81">
        <f>COUNTIF('小学男子'!$G$13:$I$59,B18)</f>
        <v>0</v>
      </c>
      <c r="D18" s="282"/>
      <c r="E18" s="136" t="s">
        <v>370</v>
      </c>
      <c r="F18" s="38">
        <f>COUNTIF('小学女子'!$G$13:$I$59,E18)</f>
        <v>0</v>
      </c>
      <c r="G18" s="37"/>
      <c r="H18" s="34"/>
    </row>
    <row r="19" spans="1:8" ht="21.75" customHeight="1">
      <c r="A19" s="282"/>
      <c r="B19" s="136" t="s">
        <v>371</v>
      </c>
      <c r="C19" s="81">
        <f>COUNTIF('小学男子'!$G$13:$I$59,B19)</f>
        <v>0</v>
      </c>
      <c r="D19" s="282"/>
      <c r="E19" s="138" t="s">
        <v>371</v>
      </c>
      <c r="F19" s="38">
        <f>COUNTIF('小学女子'!$G$13:$I$59,E19)</f>
        <v>0</v>
      </c>
      <c r="G19" s="37"/>
      <c r="H19" s="34"/>
    </row>
    <row r="20" spans="1:8" ht="21.75" customHeight="1">
      <c r="A20" s="282"/>
      <c r="B20" s="136" t="s">
        <v>372</v>
      </c>
      <c r="C20" s="81">
        <f>COUNTIF('小学男子'!$G$13:$I$59,B20)</f>
        <v>0</v>
      </c>
      <c r="D20" s="282"/>
      <c r="E20" s="138" t="s">
        <v>372</v>
      </c>
      <c r="F20" s="38">
        <f>COUNTIF('小学女子'!$G$13:$I$59,E20)</f>
        <v>0</v>
      </c>
      <c r="G20" s="37"/>
      <c r="H20" s="34"/>
    </row>
    <row r="21" spans="1:8" ht="21.75" customHeight="1">
      <c r="A21" s="282"/>
      <c r="B21" s="136" t="s">
        <v>373</v>
      </c>
      <c r="C21" s="81">
        <f>COUNTIF('小学男子'!$G$13:$I$59,B21)</f>
        <v>0</v>
      </c>
      <c r="D21" s="282"/>
      <c r="E21" s="138" t="s">
        <v>373</v>
      </c>
      <c r="F21" s="38">
        <f>COUNTIF('小学女子'!$G$13:$I$59,E21)</f>
        <v>0</v>
      </c>
      <c r="G21" s="37"/>
      <c r="H21" s="34"/>
    </row>
    <row r="22" spans="1:8" ht="21.75" customHeight="1">
      <c r="A22" s="282"/>
      <c r="B22" s="211" t="s">
        <v>421</v>
      </c>
      <c r="C22" s="81">
        <f>COUNTIF('小学男子'!$G$13:$I$59,B22)</f>
        <v>0</v>
      </c>
      <c r="D22" s="282"/>
      <c r="E22" s="212" t="s">
        <v>421</v>
      </c>
      <c r="F22" s="38">
        <f>COUNTIF('小学女子'!$G$13:$I$59,E22)</f>
        <v>0</v>
      </c>
      <c r="G22" s="37"/>
      <c r="H22" s="34"/>
    </row>
    <row r="23" spans="1:8" ht="21.75" customHeight="1">
      <c r="A23" s="282"/>
      <c r="B23" s="211" t="s">
        <v>404</v>
      </c>
      <c r="C23" s="81">
        <f>COUNTIF('小学男子'!$G$13:$I$59,B23)</f>
        <v>0</v>
      </c>
      <c r="D23" s="282"/>
      <c r="E23" s="212" t="s">
        <v>404</v>
      </c>
      <c r="F23" s="38">
        <f>COUNTIF('小学女子'!$G$13:$I$59,E23)</f>
        <v>0</v>
      </c>
      <c r="G23" s="37"/>
      <c r="H23" s="34"/>
    </row>
    <row r="24" spans="1:8" ht="21.75" customHeight="1">
      <c r="A24" s="282"/>
      <c r="B24" s="211" t="s">
        <v>405</v>
      </c>
      <c r="C24" s="81">
        <f>COUNTIF('小学男子'!$G$13:$I$59,B24)</f>
        <v>0</v>
      </c>
      <c r="D24" s="282"/>
      <c r="E24" s="212" t="s">
        <v>405</v>
      </c>
      <c r="F24" s="38">
        <f>COUNTIF('小学女子'!$G$13:$I$59,E24)</f>
        <v>0</v>
      </c>
      <c r="G24" s="37"/>
      <c r="H24" s="34"/>
    </row>
    <row r="25" spans="1:8" ht="21.75" customHeight="1">
      <c r="A25" s="282"/>
      <c r="B25" s="211" t="s">
        <v>406</v>
      </c>
      <c r="C25" s="81">
        <f>COUNTIF('小学男子'!$G$13:$I$59,B25)</f>
        <v>0</v>
      </c>
      <c r="D25" s="282"/>
      <c r="E25" s="212" t="s">
        <v>406</v>
      </c>
      <c r="F25" s="38">
        <f>COUNTIF('小学女子'!$G$13:$I$59,E25)</f>
        <v>0</v>
      </c>
      <c r="G25" s="37"/>
      <c r="H25" s="34"/>
    </row>
    <row r="26" spans="1:8" ht="21.75" customHeight="1" thickBot="1">
      <c r="A26" s="283"/>
      <c r="B26" s="214" t="s">
        <v>374</v>
      </c>
      <c r="C26" s="82">
        <f>COUNTIF('小学男子'!$G$13:$I$59,B26)</f>
        <v>0</v>
      </c>
      <c r="D26" s="283"/>
      <c r="E26" s="139" t="s">
        <v>374</v>
      </c>
      <c r="F26" s="53">
        <f>COUNTIF('小学女子'!$G$13:$I$59,E26)</f>
        <v>0</v>
      </c>
      <c r="G26" s="34"/>
      <c r="H26" s="34"/>
    </row>
    <row r="27" spans="1:8" ht="21.75" customHeight="1" thickBot="1">
      <c r="A27" s="76"/>
      <c r="B27" s="77"/>
      <c r="C27" s="78"/>
      <c r="D27" s="76"/>
      <c r="E27" s="79"/>
      <c r="F27" s="80"/>
      <c r="G27" s="34"/>
      <c r="H27" s="34"/>
    </row>
    <row r="28" spans="1:8" ht="18.75" customHeight="1">
      <c r="A28" s="277" t="s">
        <v>235</v>
      </c>
      <c r="B28" s="159" t="s">
        <v>379</v>
      </c>
      <c r="C28" s="130">
        <f>COUNTIF(リレー!$C:$E,B28)</f>
        <v>0</v>
      </c>
      <c r="D28" s="277" t="s">
        <v>236</v>
      </c>
      <c r="E28" s="159" t="s">
        <v>379</v>
      </c>
      <c r="F28" s="130">
        <f>COUNTIF(リレー!$J:$M,E28)</f>
        <v>0</v>
      </c>
      <c r="G28" s="34"/>
      <c r="H28" s="34"/>
    </row>
    <row r="29" spans="1:8" ht="18.75" customHeight="1">
      <c r="A29" s="278"/>
      <c r="B29" s="160" t="s">
        <v>380</v>
      </c>
      <c r="C29" s="81">
        <f>COUNTIF(リレー!$C:$E,B29)</f>
        <v>0</v>
      </c>
      <c r="D29" s="278"/>
      <c r="E29" s="160" t="s">
        <v>380</v>
      </c>
      <c r="F29" s="81">
        <f>COUNTIF(リレー!$J:$M,E29)</f>
        <v>0</v>
      </c>
      <c r="G29" s="34"/>
      <c r="H29" s="34"/>
    </row>
    <row r="30" spans="1:8" ht="18.75" customHeight="1">
      <c r="A30" s="278"/>
      <c r="B30" s="160" t="s">
        <v>381</v>
      </c>
      <c r="C30" s="81">
        <f>COUNTIF(リレー!$C:$E,B30)</f>
        <v>0</v>
      </c>
      <c r="D30" s="278"/>
      <c r="E30" s="160" t="s">
        <v>381</v>
      </c>
      <c r="F30" s="81">
        <f>COUNTIF(リレー!$J:$M,E30)</f>
        <v>0</v>
      </c>
      <c r="G30" s="34"/>
      <c r="H30" s="34"/>
    </row>
    <row r="31" spans="1:8" ht="18.75" customHeight="1" thickBot="1">
      <c r="A31" s="279"/>
      <c r="B31" s="161"/>
      <c r="C31" s="82">
        <f>COUNTIF(リレー!$C:$E,B31)</f>
        <v>0</v>
      </c>
      <c r="D31" s="279"/>
      <c r="E31" s="161"/>
      <c r="F31" s="82">
        <f>COUNTIF(リレー!$J:$M,E31)</f>
        <v>0</v>
      </c>
      <c r="G31" s="34"/>
      <c r="H31" s="34"/>
    </row>
    <row r="32" spans="1:8" ht="18.75" customHeight="1">
      <c r="A32" s="34"/>
      <c r="B32" s="34"/>
      <c r="C32" s="34"/>
      <c r="D32" s="34"/>
      <c r="E32" s="34"/>
      <c r="F32" s="34"/>
      <c r="G32" s="34"/>
      <c r="H32" s="34"/>
    </row>
    <row r="33" spans="1:8" ht="18.75" customHeight="1">
      <c r="A33" s="34"/>
      <c r="B33" s="34"/>
      <c r="C33" s="34"/>
      <c r="D33" s="34"/>
      <c r="E33" s="34"/>
      <c r="F33" s="34"/>
      <c r="G33" s="34"/>
      <c r="H33" s="34"/>
    </row>
    <row r="34" spans="1:8" ht="18.75" customHeight="1">
      <c r="A34" s="34"/>
      <c r="B34" s="34"/>
      <c r="C34" s="34"/>
      <c r="D34" s="34"/>
      <c r="E34" s="34"/>
      <c r="F34" s="34"/>
      <c r="G34" s="34"/>
      <c r="H34" s="34"/>
    </row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</sheetData>
  <sheetProtection sheet="1" selectLockedCells="1"/>
  <mergeCells count="5">
    <mergeCell ref="A28:A31"/>
    <mergeCell ref="D28:D31"/>
    <mergeCell ref="D2:F2"/>
    <mergeCell ref="A5:A26"/>
    <mergeCell ref="D5:D26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G7"/>
  <sheetViews>
    <sheetView showGridLines="0" zoomScalePageLayoutView="0" workbookViewId="0" topLeftCell="A1">
      <pane ySplit="17" topLeftCell="BM18" activePane="bottomLeft" state="frozen"/>
      <selection pane="topLeft" activeCell="A1" sqref="A1"/>
      <selection pane="bottomLeft" activeCell="D3" sqref="D3"/>
    </sheetView>
  </sheetViews>
  <sheetFormatPr defaultColWidth="8.875" defaultRowHeight="13.5"/>
  <cols>
    <col min="1" max="1" width="11.00390625" style="0" bestFit="1" customWidth="1"/>
    <col min="2" max="2" width="12.75390625" style="0" customWidth="1"/>
    <col min="3" max="3" width="11.125" style="0" customWidth="1"/>
    <col min="4" max="4" width="27.25390625" style="0" customWidth="1"/>
    <col min="5" max="5" width="7.00390625" style="0" customWidth="1"/>
    <col min="6" max="6" width="4.25390625" style="0" customWidth="1"/>
    <col min="7" max="7" width="12.875" style="0" customWidth="1"/>
  </cols>
  <sheetData>
    <row r="1" spans="1:7" ht="27.75" customHeight="1">
      <c r="A1" s="244" t="s">
        <v>354</v>
      </c>
      <c r="B1" s="244"/>
      <c r="C1" s="244"/>
      <c r="D1" s="244"/>
      <c r="E1" s="244"/>
      <c r="F1" s="244"/>
      <c r="G1" s="191"/>
    </row>
    <row r="2" spans="1:6" ht="24">
      <c r="A2" s="19"/>
      <c r="B2" s="19"/>
      <c r="C2" s="19"/>
      <c r="D2" s="19"/>
      <c r="E2" s="18"/>
      <c r="F2" s="18"/>
    </row>
    <row r="3" spans="2:4" ht="26.25" customHeight="1">
      <c r="B3" s="125" t="s">
        <v>359</v>
      </c>
      <c r="C3" s="124" t="s">
        <v>360</v>
      </c>
      <c r="D3" s="126"/>
    </row>
    <row r="4" spans="1:5" s="20" customFormat="1" ht="23.25" customHeight="1">
      <c r="A4" s="22"/>
      <c r="B4" s="305" t="s">
        <v>420</v>
      </c>
      <c r="C4" s="305"/>
      <c r="D4" s="210" t="s">
        <v>401</v>
      </c>
      <c r="E4" s="21"/>
    </row>
    <row r="5" ht="23.25" customHeight="1"/>
    <row r="6" spans="1:4" ht="18.75">
      <c r="A6" s="245" t="s">
        <v>355</v>
      </c>
      <c r="B6" s="245"/>
      <c r="C6" s="127" t="s">
        <v>357</v>
      </c>
      <c r="D6" s="126"/>
    </row>
    <row r="7" spans="1:4" ht="24.75" customHeight="1">
      <c r="A7" s="128"/>
      <c r="B7" s="128"/>
      <c r="C7" s="127" t="s">
        <v>356</v>
      </c>
      <c r="D7" s="126"/>
    </row>
  </sheetData>
  <sheetProtection sheet="1" selectLockedCells="1"/>
  <mergeCells count="3">
    <mergeCell ref="A1:F1"/>
    <mergeCell ref="A6:B6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S59"/>
  <sheetViews>
    <sheetView showGridLines="0" zoomScalePageLayoutView="0" workbookViewId="0" topLeftCell="A1">
      <pane xSplit="6" ySplit="12" topLeftCell="G13" activePane="bottomRight" state="frozen"/>
      <selection pane="topLeft" activeCell="G3" sqref="G3:H3"/>
      <selection pane="topRight" activeCell="G3" sqref="G3:H3"/>
      <selection pane="bottomLeft" activeCell="G3" sqref="G3:H3"/>
      <selection pane="bottomRight" activeCell="K59" sqref="K59"/>
    </sheetView>
  </sheetViews>
  <sheetFormatPr defaultColWidth="9.00390625" defaultRowHeight="13.5"/>
  <cols>
    <col min="1" max="1" width="5.50390625" style="1" customWidth="1"/>
    <col min="2" max="2" width="6.125" style="1" customWidth="1"/>
    <col min="3" max="3" width="11.625" style="1" customWidth="1"/>
    <col min="4" max="4" width="12.00390625" style="1" customWidth="1"/>
    <col min="5" max="5" width="15.75390625" style="2" customWidth="1"/>
    <col min="6" max="6" width="5.125" style="24" customWidth="1"/>
    <col min="7" max="7" width="10.25390625" style="1" customWidth="1"/>
    <col min="8" max="8" width="8.25390625" style="2" customWidth="1"/>
    <col min="9" max="9" width="11.375" style="2" customWidth="1"/>
    <col min="10" max="10" width="8.25390625" style="43" customWidth="1"/>
    <col min="11" max="11" width="4.50390625" style="2" customWidth="1"/>
    <col min="12" max="12" width="0.37109375" style="2" customWidth="1"/>
    <col min="13" max="13" width="17.875" style="300" customWidth="1"/>
    <col min="14" max="14" width="8.875" style="2" hidden="1" customWidth="1"/>
    <col min="15" max="15" width="12.375" style="0" hidden="1" customWidth="1"/>
    <col min="16" max="16" width="5.375" style="2" hidden="1" customWidth="1"/>
    <col min="17" max="18" width="2.875" style="2" hidden="1" customWidth="1"/>
    <col min="19" max="51" width="8.875" style="2" customWidth="1"/>
    <col min="52" max="52" width="46.625" style="2" customWidth="1"/>
    <col min="53" max="16384" width="9.00390625" style="2" customWidth="1"/>
  </cols>
  <sheetData>
    <row r="1" spans="1:11" ht="26.25" customHeight="1" thickBot="1">
      <c r="A1" s="215" t="s">
        <v>324</v>
      </c>
      <c r="B1" s="257"/>
      <c r="C1" s="258" t="s">
        <v>410</v>
      </c>
      <c r="D1" s="259"/>
      <c r="E1" s="260"/>
      <c r="F1" s="49"/>
      <c r="G1" s="261" t="s">
        <v>393</v>
      </c>
      <c r="H1" s="261"/>
      <c r="K1" s="71"/>
    </row>
    <row r="2" spans="1:9" ht="13.5" customHeight="1" thickBot="1">
      <c r="A2" s="50"/>
      <c r="B2" s="50"/>
      <c r="C2" s="307">
        <f>IF(C1="","大会名が未入力です。","")</f>
      </c>
      <c r="D2" s="307"/>
      <c r="E2" s="307"/>
      <c r="F2" s="67"/>
      <c r="G2" s="50"/>
      <c r="H2" s="52"/>
      <c r="I2" s="72"/>
    </row>
    <row r="3" spans="1:11" ht="20.25" customHeight="1" thickBot="1">
      <c r="A3" s="249" t="s">
        <v>359</v>
      </c>
      <c r="B3" s="250"/>
      <c r="C3" s="253">
        <f>IF('申込必要事項'!D3="","",'申込必要事項'!D3)</f>
      </c>
      <c r="D3" s="254"/>
      <c r="E3" s="131"/>
      <c r="F3" s="132" t="s">
        <v>358</v>
      </c>
      <c r="G3" s="255">
        <f>IF('申込必要事項'!D6="","",'申込必要事項'!D6)</f>
      </c>
      <c r="H3" s="255"/>
      <c r="I3" s="256">
        <f>IF('申込必要事項'!D7="","",'申込必要事項'!D7)</f>
      </c>
      <c r="J3" s="256"/>
      <c r="K3" s="256"/>
    </row>
    <row r="4" spans="1:11" ht="6" customHeight="1" thickBot="1">
      <c r="A4" s="83"/>
      <c r="B4" s="83"/>
      <c r="C4" s="84"/>
      <c r="D4" s="67"/>
      <c r="E4" s="67"/>
      <c r="F4" s="67"/>
      <c r="G4" s="50"/>
      <c r="H4" s="52"/>
      <c r="I4" s="52"/>
      <c r="J4" s="85"/>
      <c r="K4" s="85"/>
    </row>
    <row r="5" spans="1:11" ht="13.5" customHeight="1">
      <c r="A5" s="83"/>
      <c r="B5" s="83"/>
      <c r="C5" s="66" t="s">
        <v>328</v>
      </c>
      <c r="D5" s="111" t="s">
        <v>329</v>
      </c>
      <c r="E5" s="112">
        <f>COUNTIF($P$13:$P$59,1)</f>
        <v>0</v>
      </c>
      <c r="F5" s="113" t="s">
        <v>331</v>
      </c>
      <c r="G5" s="113" t="s">
        <v>336</v>
      </c>
      <c r="H5" s="114">
        <v>700</v>
      </c>
      <c r="I5" s="115" t="s">
        <v>333</v>
      </c>
      <c r="J5" s="116">
        <f>IF(E5="","",E5*H5)</f>
        <v>0</v>
      </c>
      <c r="K5" s="117" t="s">
        <v>335</v>
      </c>
    </row>
    <row r="6" spans="1:11" ht="13.5" customHeight="1">
      <c r="A6" s="83"/>
      <c r="B6" s="83"/>
      <c r="D6" s="165" t="s">
        <v>330</v>
      </c>
      <c r="E6" s="166">
        <f>COUNTIF($P$13:$P$59,2)</f>
        <v>0</v>
      </c>
      <c r="F6" s="167" t="s">
        <v>331</v>
      </c>
      <c r="G6" s="167" t="s">
        <v>336</v>
      </c>
      <c r="H6" s="168">
        <v>1000</v>
      </c>
      <c r="I6" s="169" t="s">
        <v>333</v>
      </c>
      <c r="J6" s="170">
        <f>IF(E6="","",E6*H6)</f>
        <v>0</v>
      </c>
      <c r="K6" s="171" t="s">
        <v>335</v>
      </c>
    </row>
    <row r="7" spans="1:11" ht="13.5" customHeight="1" thickBot="1">
      <c r="A7" s="83"/>
      <c r="B7" s="83"/>
      <c r="D7" s="177" t="s">
        <v>326</v>
      </c>
      <c r="E7" s="140"/>
      <c r="F7" s="172" t="s">
        <v>337</v>
      </c>
      <c r="G7" s="172" t="s">
        <v>332</v>
      </c>
      <c r="H7" s="173">
        <v>1000</v>
      </c>
      <c r="I7" s="174" t="s">
        <v>333</v>
      </c>
      <c r="J7" s="175">
        <f>IF(E7="","",E7*H7)</f>
      </c>
      <c r="K7" s="176" t="s">
        <v>335</v>
      </c>
    </row>
    <row r="8" spans="1:11" ht="13.5" customHeight="1" thickBot="1">
      <c r="A8" s="83"/>
      <c r="B8" s="83"/>
      <c r="D8" s="248"/>
      <c r="E8" s="248"/>
      <c r="F8" s="66"/>
      <c r="G8" s="65"/>
      <c r="H8" s="246" t="s">
        <v>334</v>
      </c>
      <c r="I8" s="247"/>
      <c r="J8" s="119">
        <f>SUM(J5:J7)</f>
        <v>0</v>
      </c>
      <c r="K8" s="118" t="s">
        <v>335</v>
      </c>
    </row>
    <row r="9" spans="1:11" ht="6" customHeight="1">
      <c r="A9" s="83"/>
      <c r="B9" s="83"/>
      <c r="C9" s="84"/>
      <c r="D9" s="67"/>
      <c r="E9" s="67"/>
      <c r="F9" s="67"/>
      <c r="G9" s="50"/>
      <c r="H9" s="52"/>
      <c r="I9" s="52"/>
      <c r="J9" s="85"/>
      <c r="K9" s="85"/>
    </row>
    <row r="10" spans="2:11" ht="15.75" customHeight="1">
      <c r="B10" s="216" t="s">
        <v>408</v>
      </c>
      <c r="D10" s="50"/>
      <c r="E10" s="52"/>
      <c r="F10" s="51"/>
      <c r="G10" s="251" t="s">
        <v>310</v>
      </c>
      <c r="H10" s="251"/>
      <c r="I10" s="252" t="s">
        <v>311</v>
      </c>
      <c r="J10" s="252"/>
      <c r="K10" s="162" t="s">
        <v>395</v>
      </c>
    </row>
    <row r="11" spans="1:16" s="26" customFormat="1" ht="15.75" customHeight="1">
      <c r="A11" s="74" t="s">
        <v>197</v>
      </c>
      <c r="B11" s="74" t="s">
        <v>322</v>
      </c>
      <c r="C11" s="74" t="s">
        <v>323</v>
      </c>
      <c r="D11" s="74" t="s">
        <v>302</v>
      </c>
      <c r="E11" s="75" t="s">
        <v>419</v>
      </c>
      <c r="F11" s="74" t="s">
        <v>199</v>
      </c>
      <c r="G11" s="89" t="s">
        <v>227</v>
      </c>
      <c r="H11" s="90" t="s">
        <v>316</v>
      </c>
      <c r="I11" s="91" t="s">
        <v>227</v>
      </c>
      <c r="J11" s="92" t="s">
        <v>316</v>
      </c>
      <c r="K11" s="93" t="s">
        <v>308</v>
      </c>
      <c r="L11" s="2"/>
      <c r="M11" s="301"/>
      <c r="P11" s="2"/>
    </row>
    <row r="12" spans="1:16" s="5" customFormat="1" ht="15.75" customHeight="1">
      <c r="A12" s="94" t="s">
        <v>224</v>
      </c>
      <c r="B12" s="69" t="s">
        <v>409</v>
      </c>
      <c r="C12" s="284" t="s">
        <v>298</v>
      </c>
      <c r="D12" s="284" t="s">
        <v>413</v>
      </c>
      <c r="E12" s="284" t="s">
        <v>376</v>
      </c>
      <c r="F12" s="285">
        <v>6</v>
      </c>
      <c r="G12" s="284" t="s">
        <v>364</v>
      </c>
      <c r="H12" s="286" t="s">
        <v>414</v>
      </c>
      <c r="I12" s="284" t="s">
        <v>412</v>
      </c>
      <c r="J12" s="286" t="s">
        <v>415</v>
      </c>
      <c r="K12" s="95" t="s">
        <v>327</v>
      </c>
      <c r="L12" s="2"/>
      <c r="M12" s="302"/>
      <c r="P12" s="2"/>
    </row>
    <row r="13" spans="1:18" s="5" customFormat="1" ht="15.75" customHeight="1">
      <c r="A13" s="39">
        <v>1</v>
      </c>
      <c r="B13" s="33"/>
      <c r="C13" s="287"/>
      <c r="D13" s="287"/>
      <c r="E13" s="287"/>
      <c r="F13" s="288"/>
      <c r="G13" s="289"/>
      <c r="H13" s="290"/>
      <c r="I13" s="289"/>
      <c r="J13" s="291"/>
      <c r="K13" s="96"/>
      <c r="L13" s="2"/>
      <c r="M13" s="302">
        <f>IF(AND(G13="",I13=""),"",IF(OR(G13="",NOT(OR(G13="",F13=Q13)),NOT(OR(I13="",F13=R13))),"学年、種目選択エラー",""))</f>
      </c>
      <c r="N13" s="5" t="str">
        <f>IF('参加人数'!B5="","",'参加人数'!B5)</f>
        <v>1年80m</v>
      </c>
      <c r="P13" s="2">
        <f>COUNTA(G13,I13)</f>
        <v>0</v>
      </c>
      <c r="Q13" s="5">
        <f>IF(G13="","",VALUE(LEFT(G13,1)))</f>
      </c>
      <c r="R13" s="5">
        <f>IF(I13="","",VALUE(LEFT(I13,1)))</f>
      </c>
    </row>
    <row r="14" spans="1:18" s="5" customFormat="1" ht="15.75" customHeight="1">
      <c r="A14" s="39">
        <v>2</v>
      </c>
      <c r="B14" s="33"/>
      <c r="C14" s="287"/>
      <c r="D14" s="287"/>
      <c r="E14" s="287"/>
      <c r="F14" s="288"/>
      <c r="G14" s="289"/>
      <c r="H14" s="290"/>
      <c r="I14" s="289"/>
      <c r="J14" s="291"/>
      <c r="K14" s="96"/>
      <c r="L14" s="2"/>
      <c r="M14" s="302">
        <f aca="true" t="shared" si="0" ref="M14:M57">IF(AND(G14="",I14=""),"",IF(OR(G14="",NOT(OR(G14="",F14=Q14)),NOT(OR(I14="",F14=R14))),"学年、種目選択エラー",""))</f>
      </c>
      <c r="N14" s="5" t="str">
        <f>IF('参加人数'!B6="","",'参加人数'!B6)</f>
        <v>2年80m</v>
      </c>
      <c r="P14" s="2">
        <f aca="true" t="shared" si="1" ref="P14:P52">COUNTA(G14,I14)</f>
        <v>0</v>
      </c>
      <c r="Q14" s="5">
        <f aca="true" t="shared" si="2" ref="Q14:Q57">IF(G14="","",VALUE(LEFT(G14,1)))</f>
      </c>
      <c r="R14" s="5">
        <f aca="true" t="shared" si="3" ref="R14:R57">IF(I14="","",VALUE(LEFT(I14,1)))</f>
      </c>
    </row>
    <row r="15" spans="1:18" s="5" customFormat="1" ht="15.75" customHeight="1">
      <c r="A15" s="39">
        <v>3</v>
      </c>
      <c r="B15" s="33"/>
      <c r="C15" s="287"/>
      <c r="D15" s="287"/>
      <c r="E15" s="287"/>
      <c r="F15" s="288"/>
      <c r="G15" s="289"/>
      <c r="H15" s="290"/>
      <c r="I15" s="289"/>
      <c r="J15" s="291"/>
      <c r="K15" s="96"/>
      <c r="L15" s="2"/>
      <c r="M15" s="302">
        <f t="shared" si="0"/>
      </c>
      <c r="N15" s="5" t="str">
        <f>IF('参加人数'!B7="","",'参加人数'!B7)</f>
        <v>3年100m</v>
      </c>
      <c r="P15" s="2">
        <f t="shared" si="1"/>
        <v>0</v>
      </c>
      <c r="Q15" s="5">
        <f t="shared" si="2"/>
      </c>
      <c r="R15" s="5">
        <f t="shared" si="3"/>
      </c>
    </row>
    <row r="16" spans="1:18" s="5" customFormat="1" ht="15.75" customHeight="1">
      <c r="A16" s="39">
        <v>4</v>
      </c>
      <c r="B16" s="33"/>
      <c r="C16" s="287"/>
      <c r="D16" s="287"/>
      <c r="E16" s="287"/>
      <c r="F16" s="288"/>
      <c r="G16" s="289"/>
      <c r="H16" s="290"/>
      <c r="I16" s="289"/>
      <c r="J16" s="291"/>
      <c r="K16" s="96"/>
      <c r="L16" s="2"/>
      <c r="M16" s="302">
        <f t="shared" si="0"/>
      </c>
      <c r="N16" s="5" t="str">
        <f>IF('参加人数'!B8="","",'参加人数'!B8)</f>
        <v>4年100m</v>
      </c>
      <c r="P16" s="2">
        <f t="shared" si="1"/>
        <v>0</v>
      </c>
      <c r="Q16" s="5">
        <f t="shared" si="2"/>
      </c>
      <c r="R16" s="5">
        <f t="shared" si="3"/>
      </c>
    </row>
    <row r="17" spans="1:18" s="5" customFormat="1" ht="15.75" customHeight="1">
      <c r="A17" s="39">
        <v>5</v>
      </c>
      <c r="B17" s="33"/>
      <c r="C17" s="287"/>
      <c r="D17" s="287"/>
      <c r="E17" s="287"/>
      <c r="F17" s="288"/>
      <c r="G17" s="289"/>
      <c r="H17" s="290"/>
      <c r="I17" s="289"/>
      <c r="J17" s="291"/>
      <c r="K17" s="96"/>
      <c r="L17" s="2"/>
      <c r="M17" s="302">
        <f t="shared" si="0"/>
      </c>
      <c r="N17" s="5" t="str">
        <f>IF('参加人数'!B9="","",'参加人数'!B9)</f>
        <v>5年100m</v>
      </c>
      <c r="P17" s="2">
        <f t="shared" si="1"/>
        <v>0</v>
      </c>
      <c r="Q17" s="5">
        <f t="shared" si="2"/>
      </c>
      <c r="R17" s="5">
        <f t="shared" si="3"/>
      </c>
    </row>
    <row r="18" spans="1:18" s="5" customFormat="1" ht="15.75" customHeight="1">
      <c r="A18" s="39">
        <v>6</v>
      </c>
      <c r="B18" s="33"/>
      <c r="C18" s="287"/>
      <c r="D18" s="287"/>
      <c r="E18" s="287"/>
      <c r="F18" s="288"/>
      <c r="G18" s="289"/>
      <c r="H18" s="290"/>
      <c r="I18" s="289"/>
      <c r="J18" s="291"/>
      <c r="K18" s="96"/>
      <c r="L18" s="2"/>
      <c r="M18" s="302">
        <f t="shared" si="0"/>
      </c>
      <c r="N18" s="5" t="str">
        <f>IF('参加人数'!B10="","",'参加人数'!B10)</f>
        <v>6年100m</v>
      </c>
      <c r="P18" s="2">
        <f t="shared" si="1"/>
        <v>0</v>
      </c>
      <c r="Q18" s="5">
        <f t="shared" si="2"/>
      </c>
      <c r="R18" s="5">
        <f t="shared" si="3"/>
      </c>
    </row>
    <row r="19" spans="1:18" s="5" customFormat="1" ht="15.75" customHeight="1">
      <c r="A19" s="39">
        <v>7</v>
      </c>
      <c r="B19" s="33"/>
      <c r="C19" s="287"/>
      <c r="D19" s="287"/>
      <c r="E19" s="287"/>
      <c r="F19" s="288"/>
      <c r="G19" s="289"/>
      <c r="H19" s="290"/>
      <c r="I19" s="289"/>
      <c r="J19" s="291"/>
      <c r="K19" s="96"/>
      <c r="L19" s="2"/>
      <c r="M19" s="302">
        <f t="shared" si="0"/>
      </c>
      <c r="N19" s="5" t="str">
        <f>IF('参加人数'!B11="","",'参加人数'!B11)</f>
        <v>3年800m</v>
      </c>
      <c r="P19" s="2">
        <f t="shared" si="1"/>
        <v>0</v>
      </c>
      <c r="Q19" s="5">
        <f t="shared" si="2"/>
      </c>
      <c r="R19" s="5">
        <f t="shared" si="3"/>
      </c>
    </row>
    <row r="20" spans="1:18" s="5" customFormat="1" ht="15.75" customHeight="1">
      <c r="A20" s="39">
        <v>8</v>
      </c>
      <c r="B20" s="33"/>
      <c r="C20" s="287"/>
      <c r="D20" s="287"/>
      <c r="E20" s="287"/>
      <c r="F20" s="288"/>
      <c r="G20" s="289"/>
      <c r="H20" s="290"/>
      <c r="I20" s="289"/>
      <c r="J20" s="291"/>
      <c r="K20" s="96"/>
      <c r="L20" s="2"/>
      <c r="M20" s="302">
        <f t="shared" si="0"/>
      </c>
      <c r="N20" s="5" t="str">
        <f>IF('参加人数'!B12="","",'参加人数'!B12)</f>
        <v>4年800m</v>
      </c>
      <c r="P20" s="2">
        <f t="shared" si="1"/>
        <v>0</v>
      </c>
      <c r="Q20" s="5">
        <f t="shared" si="2"/>
      </c>
      <c r="R20" s="5">
        <f t="shared" si="3"/>
      </c>
    </row>
    <row r="21" spans="1:18" s="5" customFormat="1" ht="15.75" customHeight="1">
      <c r="A21" s="39">
        <v>9</v>
      </c>
      <c r="B21" s="33"/>
      <c r="C21" s="287"/>
      <c r="D21" s="287"/>
      <c r="E21" s="287"/>
      <c r="F21" s="288"/>
      <c r="G21" s="289"/>
      <c r="H21" s="290"/>
      <c r="I21" s="289"/>
      <c r="J21" s="291"/>
      <c r="K21" s="96"/>
      <c r="L21" s="2"/>
      <c r="M21" s="302">
        <f t="shared" si="0"/>
      </c>
      <c r="N21" s="5" t="str">
        <f>IF('参加人数'!B13="","",'参加人数'!B13)</f>
        <v>5年1500m</v>
      </c>
      <c r="P21" s="2">
        <f t="shared" si="1"/>
        <v>0</v>
      </c>
      <c r="Q21" s="5">
        <f t="shared" si="2"/>
      </c>
      <c r="R21" s="5">
        <f t="shared" si="3"/>
      </c>
    </row>
    <row r="22" spans="1:18" s="5" customFormat="1" ht="15.75" customHeight="1">
      <c r="A22" s="39">
        <v>10</v>
      </c>
      <c r="B22" s="33"/>
      <c r="C22" s="287"/>
      <c r="D22" s="287"/>
      <c r="E22" s="287"/>
      <c r="F22" s="288"/>
      <c r="G22" s="289"/>
      <c r="H22" s="290"/>
      <c r="I22" s="289"/>
      <c r="J22" s="291"/>
      <c r="K22" s="96"/>
      <c r="L22" s="2"/>
      <c r="M22" s="302">
        <f t="shared" si="0"/>
      </c>
      <c r="N22" s="5" t="str">
        <f>IF('参加人数'!B14="","",'参加人数'!B14)</f>
        <v>6年1500m</v>
      </c>
      <c r="P22" s="2">
        <f t="shared" si="1"/>
        <v>0</v>
      </c>
      <c r="Q22" s="5">
        <f t="shared" si="2"/>
      </c>
      <c r="R22" s="5">
        <f t="shared" si="3"/>
      </c>
    </row>
    <row r="23" spans="1:18" s="5" customFormat="1" ht="15.75" customHeight="1">
      <c r="A23" s="39">
        <v>11</v>
      </c>
      <c r="B23" s="33"/>
      <c r="C23" s="287"/>
      <c r="D23" s="287"/>
      <c r="E23" s="287"/>
      <c r="F23" s="288"/>
      <c r="G23" s="289"/>
      <c r="H23" s="290"/>
      <c r="I23" s="289"/>
      <c r="J23" s="291"/>
      <c r="K23" s="96"/>
      <c r="L23" s="2"/>
      <c r="M23" s="302">
        <f t="shared" si="0"/>
      </c>
      <c r="N23" s="5" t="str">
        <f>IF('参加人数'!B15="","",'参加人数'!B15)</f>
        <v>5年80mH</v>
      </c>
      <c r="P23" s="2">
        <f t="shared" si="1"/>
        <v>0</v>
      </c>
      <c r="Q23" s="5">
        <f t="shared" si="2"/>
      </c>
      <c r="R23" s="5">
        <f t="shared" si="3"/>
      </c>
    </row>
    <row r="24" spans="1:18" s="5" customFormat="1" ht="15.75" customHeight="1">
      <c r="A24" s="39">
        <v>12</v>
      </c>
      <c r="B24" s="33"/>
      <c r="C24" s="287"/>
      <c r="D24" s="287"/>
      <c r="E24" s="287"/>
      <c r="F24" s="288"/>
      <c r="G24" s="289"/>
      <c r="H24" s="290"/>
      <c r="I24" s="289"/>
      <c r="J24" s="291"/>
      <c r="K24" s="96"/>
      <c r="L24" s="2"/>
      <c r="M24" s="302">
        <f t="shared" si="0"/>
      </c>
      <c r="N24" s="5" t="str">
        <f>IF('参加人数'!B16="","",'参加人数'!B16)</f>
        <v>6年80mH</v>
      </c>
      <c r="P24" s="2">
        <f t="shared" si="1"/>
        <v>0</v>
      </c>
      <c r="Q24" s="5">
        <f t="shared" si="2"/>
      </c>
      <c r="R24" s="5">
        <f t="shared" si="3"/>
      </c>
    </row>
    <row r="25" spans="1:18" s="5" customFormat="1" ht="15.75" customHeight="1">
      <c r="A25" s="39">
        <v>13</v>
      </c>
      <c r="B25" s="33"/>
      <c r="C25" s="287"/>
      <c r="D25" s="287"/>
      <c r="E25" s="287"/>
      <c r="F25" s="288"/>
      <c r="G25" s="289"/>
      <c r="H25" s="290"/>
      <c r="I25" s="289"/>
      <c r="J25" s="291"/>
      <c r="K25" s="96"/>
      <c r="L25" s="2"/>
      <c r="M25" s="302">
        <f t="shared" si="0"/>
      </c>
      <c r="N25" s="5" t="str">
        <f>IF('参加人数'!B17="","",'参加人数'!B17)</f>
        <v>5年走高跳</v>
      </c>
      <c r="P25" s="2">
        <f t="shared" si="1"/>
        <v>0</v>
      </c>
      <c r="Q25" s="5">
        <f t="shared" si="2"/>
      </c>
      <c r="R25" s="5">
        <f t="shared" si="3"/>
      </c>
    </row>
    <row r="26" spans="1:18" s="5" customFormat="1" ht="15.75" customHeight="1">
      <c r="A26" s="39">
        <v>14</v>
      </c>
      <c r="B26" s="33"/>
      <c r="C26" s="287"/>
      <c r="D26" s="287"/>
      <c r="E26" s="287"/>
      <c r="F26" s="288"/>
      <c r="G26" s="289"/>
      <c r="H26" s="290"/>
      <c r="I26" s="289"/>
      <c r="J26" s="291"/>
      <c r="K26" s="96"/>
      <c r="L26" s="2"/>
      <c r="M26" s="302">
        <f t="shared" si="0"/>
      </c>
      <c r="N26" s="5" t="str">
        <f>IF('参加人数'!B18="","",'参加人数'!B18)</f>
        <v>6年走高跳</v>
      </c>
      <c r="P26" s="2">
        <f t="shared" si="1"/>
        <v>0</v>
      </c>
      <c r="Q26" s="5">
        <f t="shared" si="2"/>
      </c>
      <c r="R26" s="5">
        <f t="shared" si="3"/>
      </c>
    </row>
    <row r="27" spans="1:18" s="5" customFormat="1" ht="15.75" customHeight="1">
      <c r="A27" s="39">
        <v>15</v>
      </c>
      <c r="B27" s="33"/>
      <c r="C27" s="287"/>
      <c r="D27" s="287"/>
      <c r="E27" s="287"/>
      <c r="F27" s="288"/>
      <c r="G27" s="289"/>
      <c r="H27" s="290"/>
      <c r="I27" s="289"/>
      <c r="J27" s="291"/>
      <c r="K27" s="96"/>
      <c r="L27" s="2"/>
      <c r="M27" s="302">
        <f t="shared" si="0"/>
      </c>
      <c r="N27" s="5" t="str">
        <f>IF('参加人数'!B19="","",'参加人数'!B19)</f>
        <v>4年走幅跳</v>
      </c>
      <c r="P27" s="2">
        <f t="shared" si="1"/>
        <v>0</v>
      </c>
      <c r="Q27" s="5">
        <f t="shared" si="2"/>
      </c>
      <c r="R27" s="5">
        <f t="shared" si="3"/>
      </c>
    </row>
    <row r="28" spans="1:18" s="5" customFormat="1" ht="15.75" customHeight="1">
      <c r="A28" s="39">
        <v>16</v>
      </c>
      <c r="B28" s="33"/>
      <c r="C28" s="287"/>
      <c r="D28" s="287"/>
      <c r="E28" s="287"/>
      <c r="F28" s="288"/>
      <c r="G28" s="289"/>
      <c r="H28" s="290"/>
      <c r="I28" s="289"/>
      <c r="J28" s="291"/>
      <c r="K28" s="96"/>
      <c r="L28" s="2"/>
      <c r="M28" s="302">
        <f t="shared" si="0"/>
      </c>
      <c r="N28" s="5" t="str">
        <f>IF('参加人数'!B20="","",'参加人数'!B20)</f>
        <v>5年走幅跳</v>
      </c>
      <c r="P28" s="2">
        <f t="shared" si="1"/>
        <v>0</v>
      </c>
      <c r="Q28" s="5">
        <f t="shared" si="2"/>
      </c>
      <c r="R28" s="5">
        <f t="shared" si="3"/>
      </c>
    </row>
    <row r="29" spans="1:18" s="5" customFormat="1" ht="15.75" customHeight="1">
      <c r="A29" s="39">
        <v>17</v>
      </c>
      <c r="B29" s="33"/>
      <c r="C29" s="287"/>
      <c r="D29" s="287"/>
      <c r="E29" s="287"/>
      <c r="F29" s="288"/>
      <c r="G29" s="289"/>
      <c r="H29" s="290"/>
      <c r="I29" s="289"/>
      <c r="J29" s="291"/>
      <c r="K29" s="96"/>
      <c r="L29" s="2"/>
      <c r="M29" s="302">
        <f t="shared" si="0"/>
      </c>
      <c r="N29" s="5" t="str">
        <f>IF('参加人数'!B21="","",'参加人数'!B21)</f>
        <v>6年走幅跳</v>
      </c>
      <c r="P29" s="2">
        <f t="shared" si="1"/>
        <v>0</v>
      </c>
      <c r="Q29" s="5">
        <f t="shared" si="2"/>
      </c>
      <c r="R29" s="5">
        <f t="shared" si="3"/>
      </c>
    </row>
    <row r="30" spans="1:18" s="5" customFormat="1" ht="15.75" customHeight="1">
      <c r="A30" s="39">
        <v>18</v>
      </c>
      <c r="B30" s="33"/>
      <c r="C30" s="287"/>
      <c r="D30" s="287"/>
      <c r="E30" s="287"/>
      <c r="F30" s="288"/>
      <c r="G30" s="289"/>
      <c r="H30" s="290"/>
      <c r="I30" s="289"/>
      <c r="J30" s="291"/>
      <c r="K30" s="96"/>
      <c r="L30" s="2"/>
      <c r="M30" s="302">
        <f t="shared" si="0"/>
      </c>
      <c r="N30" s="5" t="str">
        <f>IF('参加人数'!B22="","",'参加人数'!B22)</f>
        <v>3年ｼﾞｬﾍﾞﾘｯｸﾎﾞｰﾙ投</v>
      </c>
      <c r="P30" s="2">
        <f t="shared" si="1"/>
        <v>0</v>
      </c>
      <c r="Q30" s="5">
        <f t="shared" si="2"/>
      </c>
      <c r="R30" s="5">
        <f t="shared" si="3"/>
      </c>
    </row>
    <row r="31" spans="1:18" s="5" customFormat="1" ht="15.75" customHeight="1">
      <c r="A31" s="39">
        <v>19</v>
      </c>
      <c r="B31" s="33"/>
      <c r="C31" s="287"/>
      <c r="D31" s="287"/>
      <c r="E31" s="287"/>
      <c r="F31" s="288"/>
      <c r="G31" s="289"/>
      <c r="H31" s="290"/>
      <c r="I31" s="289"/>
      <c r="J31" s="291"/>
      <c r="K31" s="96"/>
      <c r="L31" s="2"/>
      <c r="M31" s="302">
        <f t="shared" si="0"/>
      </c>
      <c r="N31" s="5" t="str">
        <f>IF('参加人数'!B23="","",'参加人数'!B23)</f>
        <v>4年ｼﾞｬﾍﾞﾘｯｸﾎﾞｰﾙ投</v>
      </c>
      <c r="P31" s="2">
        <f t="shared" si="1"/>
        <v>0</v>
      </c>
      <c r="Q31" s="5">
        <f t="shared" si="2"/>
      </c>
      <c r="R31" s="5">
        <f t="shared" si="3"/>
      </c>
    </row>
    <row r="32" spans="1:18" s="5" customFormat="1" ht="15.75" customHeight="1">
      <c r="A32" s="39">
        <v>20</v>
      </c>
      <c r="B32" s="33"/>
      <c r="C32" s="287"/>
      <c r="D32" s="287"/>
      <c r="E32" s="287"/>
      <c r="F32" s="288"/>
      <c r="G32" s="289"/>
      <c r="H32" s="290"/>
      <c r="I32" s="289"/>
      <c r="J32" s="291"/>
      <c r="K32" s="96"/>
      <c r="L32" s="2"/>
      <c r="M32" s="302">
        <f t="shared" si="0"/>
      </c>
      <c r="N32" s="5" t="str">
        <f>IF('参加人数'!B24="","",'参加人数'!B24)</f>
        <v>5年ｼﾞｬﾍﾞﾘｯｸﾎﾞｰﾙ投</v>
      </c>
      <c r="P32" s="2">
        <f t="shared" si="1"/>
        <v>0</v>
      </c>
      <c r="Q32" s="5">
        <f t="shared" si="2"/>
      </c>
      <c r="R32" s="5">
        <f t="shared" si="3"/>
      </c>
    </row>
    <row r="33" spans="1:18" s="5" customFormat="1" ht="15.75" customHeight="1">
      <c r="A33" s="39">
        <v>21</v>
      </c>
      <c r="B33" s="33"/>
      <c r="C33" s="287"/>
      <c r="D33" s="287"/>
      <c r="E33" s="287"/>
      <c r="F33" s="288"/>
      <c r="G33" s="289"/>
      <c r="H33" s="290"/>
      <c r="I33" s="289"/>
      <c r="J33" s="291"/>
      <c r="K33" s="96"/>
      <c r="L33" s="2"/>
      <c r="M33" s="302">
        <f t="shared" si="0"/>
      </c>
      <c r="N33" s="5" t="str">
        <f>IF('参加人数'!B25="","",'参加人数'!B25)</f>
        <v>6年ｼﾞｬﾍﾞﾘｯｸﾎﾞｰﾙ投</v>
      </c>
      <c r="P33" s="2">
        <f t="shared" si="1"/>
        <v>0</v>
      </c>
      <c r="Q33" s="5">
        <f t="shared" si="2"/>
      </c>
      <c r="R33" s="5">
        <f t="shared" si="3"/>
      </c>
    </row>
    <row r="34" spans="1:18" s="5" customFormat="1" ht="15.75" customHeight="1">
      <c r="A34" s="39">
        <v>22</v>
      </c>
      <c r="B34" s="33"/>
      <c r="C34" s="287"/>
      <c r="D34" s="287"/>
      <c r="E34" s="287"/>
      <c r="F34" s="288"/>
      <c r="G34" s="289"/>
      <c r="H34" s="290"/>
      <c r="I34" s="289"/>
      <c r="J34" s="291"/>
      <c r="K34" s="96"/>
      <c r="L34" s="2"/>
      <c r="M34" s="302">
        <f t="shared" si="0"/>
      </c>
      <c r="N34" s="5" t="str">
        <f>IF('参加人数'!B26="","",'参加人数'!B26)</f>
        <v>6年砲丸投</v>
      </c>
      <c r="P34" s="2">
        <f t="shared" si="1"/>
        <v>0</v>
      </c>
      <c r="Q34" s="5">
        <f t="shared" si="2"/>
      </c>
      <c r="R34" s="5">
        <f t="shared" si="3"/>
      </c>
    </row>
    <row r="35" spans="1:18" s="5" customFormat="1" ht="15.75" customHeight="1">
      <c r="A35" s="39">
        <v>23</v>
      </c>
      <c r="B35" s="33"/>
      <c r="C35" s="287"/>
      <c r="D35" s="287"/>
      <c r="E35" s="287"/>
      <c r="F35" s="288"/>
      <c r="G35" s="289"/>
      <c r="H35" s="290"/>
      <c r="I35" s="289"/>
      <c r="J35" s="291"/>
      <c r="K35" s="96"/>
      <c r="L35" s="2"/>
      <c r="M35" s="302">
        <f t="shared" si="0"/>
      </c>
      <c r="P35" s="2">
        <f t="shared" si="1"/>
        <v>0</v>
      </c>
      <c r="Q35" s="5">
        <f t="shared" si="2"/>
      </c>
      <c r="R35" s="5">
        <f t="shared" si="3"/>
      </c>
    </row>
    <row r="36" spans="1:18" s="5" customFormat="1" ht="15.75" customHeight="1">
      <c r="A36" s="39">
        <v>24</v>
      </c>
      <c r="B36" s="33"/>
      <c r="C36" s="287"/>
      <c r="D36" s="287"/>
      <c r="E36" s="287"/>
      <c r="F36" s="288"/>
      <c r="G36" s="289"/>
      <c r="H36" s="290"/>
      <c r="I36" s="289"/>
      <c r="J36" s="291"/>
      <c r="K36" s="96"/>
      <c r="L36" s="2"/>
      <c r="M36" s="302">
        <f t="shared" si="0"/>
      </c>
      <c r="P36" s="2">
        <f t="shared" si="1"/>
        <v>0</v>
      </c>
      <c r="Q36" s="5">
        <f t="shared" si="2"/>
      </c>
      <c r="R36" s="5">
        <f t="shared" si="3"/>
      </c>
    </row>
    <row r="37" spans="1:18" s="5" customFormat="1" ht="15.75" customHeight="1">
      <c r="A37" s="39">
        <v>25</v>
      </c>
      <c r="B37" s="33"/>
      <c r="C37" s="287"/>
      <c r="D37" s="287"/>
      <c r="E37" s="287"/>
      <c r="F37" s="288"/>
      <c r="G37" s="289"/>
      <c r="H37" s="290"/>
      <c r="I37" s="289"/>
      <c r="J37" s="291"/>
      <c r="K37" s="96"/>
      <c r="L37" s="2"/>
      <c r="M37" s="302">
        <f t="shared" si="0"/>
      </c>
      <c r="P37" s="2">
        <f t="shared" si="1"/>
        <v>0</v>
      </c>
      <c r="Q37" s="5">
        <f t="shared" si="2"/>
      </c>
      <c r="R37" s="5">
        <f t="shared" si="3"/>
      </c>
    </row>
    <row r="38" spans="1:18" s="5" customFormat="1" ht="15.75" customHeight="1">
      <c r="A38" s="39">
        <v>26</v>
      </c>
      <c r="B38" s="33"/>
      <c r="C38" s="287"/>
      <c r="D38" s="287"/>
      <c r="E38" s="287"/>
      <c r="F38" s="288"/>
      <c r="G38" s="289"/>
      <c r="H38" s="290"/>
      <c r="I38" s="289"/>
      <c r="J38" s="291"/>
      <c r="K38" s="96"/>
      <c r="L38" s="2"/>
      <c r="M38" s="302">
        <f t="shared" si="0"/>
      </c>
      <c r="P38" s="2">
        <f t="shared" si="1"/>
        <v>0</v>
      </c>
      <c r="Q38" s="5">
        <f t="shared" si="2"/>
      </c>
      <c r="R38" s="5">
        <f t="shared" si="3"/>
      </c>
    </row>
    <row r="39" spans="1:18" s="5" customFormat="1" ht="15.75" customHeight="1">
      <c r="A39" s="39">
        <v>27</v>
      </c>
      <c r="B39" s="33"/>
      <c r="C39" s="287"/>
      <c r="D39" s="287"/>
      <c r="E39" s="287"/>
      <c r="F39" s="288"/>
      <c r="G39" s="289"/>
      <c r="H39" s="290"/>
      <c r="I39" s="289"/>
      <c r="J39" s="291"/>
      <c r="K39" s="96"/>
      <c r="L39" s="2"/>
      <c r="M39" s="302">
        <f t="shared" si="0"/>
      </c>
      <c r="N39" s="5">
        <f>IF('参加人数'!B32="","",'参加人数'!B32)</f>
      </c>
      <c r="P39" s="2">
        <f t="shared" si="1"/>
        <v>0</v>
      </c>
      <c r="Q39" s="5">
        <f t="shared" si="2"/>
      </c>
      <c r="R39" s="5">
        <f t="shared" si="3"/>
      </c>
    </row>
    <row r="40" spans="1:18" s="5" customFormat="1" ht="15.75" customHeight="1">
      <c r="A40" s="39">
        <v>28</v>
      </c>
      <c r="B40" s="33"/>
      <c r="C40" s="287"/>
      <c r="D40" s="287"/>
      <c r="E40" s="287"/>
      <c r="F40" s="288"/>
      <c r="G40" s="289"/>
      <c r="H40" s="290"/>
      <c r="I40" s="289"/>
      <c r="J40" s="291"/>
      <c r="K40" s="96"/>
      <c r="L40" s="2"/>
      <c r="M40" s="302">
        <f t="shared" si="0"/>
      </c>
      <c r="N40" s="5">
        <f>IF('参加人数'!B33="","",'参加人数'!B33)</f>
      </c>
      <c r="P40" s="2">
        <f t="shared" si="1"/>
        <v>0</v>
      </c>
      <c r="Q40" s="5">
        <f t="shared" si="2"/>
      </c>
      <c r="R40" s="5">
        <f t="shared" si="3"/>
      </c>
    </row>
    <row r="41" spans="1:18" s="5" customFormat="1" ht="15.75" customHeight="1">
      <c r="A41" s="39">
        <v>29</v>
      </c>
      <c r="B41" s="33"/>
      <c r="C41" s="287"/>
      <c r="D41" s="287"/>
      <c r="E41" s="287"/>
      <c r="F41" s="288"/>
      <c r="G41" s="289"/>
      <c r="H41" s="290"/>
      <c r="I41" s="289"/>
      <c r="J41" s="291"/>
      <c r="K41" s="96"/>
      <c r="L41" s="2"/>
      <c r="M41" s="302">
        <f t="shared" si="0"/>
      </c>
      <c r="N41" s="5">
        <f>IF('参加人数'!B34="","",'参加人数'!B34)</f>
      </c>
      <c r="P41" s="2">
        <f t="shared" si="1"/>
        <v>0</v>
      </c>
      <c r="Q41" s="5">
        <f t="shared" si="2"/>
      </c>
      <c r="R41" s="5">
        <f t="shared" si="3"/>
      </c>
    </row>
    <row r="42" spans="1:18" s="5" customFormat="1" ht="15.75" customHeight="1">
      <c r="A42" s="39">
        <v>30</v>
      </c>
      <c r="B42" s="33"/>
      <c r="C42" s="287"/>
      <c r="D42" s="287"/>
      <c r="E42" s="287"/>
      <c r="F42" s="288"/>
      <c r="G42" s="289"/>
      <c r="H42" s="290"/>
      <c r="I42" s="289"/>
      <c r="J42" s="291"/>
      <c r="K42" s="96"/>
      <c r="L42" s="2"/>
      <c r="M42" s="302">
        <f t="shared" si="0"/>
      </c>
      <c r="N42" s="5">
        <f>IF('参加人数'!B35="","",'参加人数'!B35)</f>
      </c>
      <c r="P42" s="2">
        <f t="shared" si="1"/>
        <v>0</v>
      </c>
      <c r="Q42" s="5">
        <f t="shared" si="2"/>
      </c>
      <c r="R42" s="5">
        <f t="shared" si="3"/>
      </c>
    </row>
    <row r="43" spans="1:18" s="5" customFormat="1" ht="15.75" customHeight="1">
      <c r="A43" s="39">
        <v>31</v>
      </c>
      <c r="B43" s="33"/>
      <c r="C43" s="287"/>
      <c r="D43" s="287"/>
      <c r="E43" s="287"/>
      <c r="F43" s="288"/>
      <c r="G43" s="289"/>
      <c r="H43" s="290"/>
      <c r="I43" s="289"/>
      <c r="J43" s="291"/>
      <c r="K43" s="96"/>
      <c r="L43" s="2"/>
      <c r="M43" s="302">
        <f t="shared" si="0"/>
      </c>
      <c r="N43" s="5">
        <f>IF('参加人数'!B36="","",'参加人数'!B36)</f>
      </c>
      <c r="P43" s="2">
        <f t="shared" si="1"/>
        <v>0</v>
      </c>
      <c r="Q43" s="5">
        <f t="shared" si="2"/>
      </c>
      <c r="R43" s="5">
        <f t="shared" si="3"/>
      </c>
    </row>
    <row r="44" spans="1:18" s="5" customFormat="1" ht="15.75" customHeight="1">
      <c r="A44" s="39">
        <v>32</v>
      </c>
      <c r="B44" s="33"/>
      <c r="C44" s="287"/>
      <c r="D44" s="287"/>
      <c r="E44" s="287"/>
      <c r="F44" s="288"/>
      <c r="G44" s="289"/>
      <c r="H44" s="290"/>
      <c r="I44" s="289"/>
      <c r="J44" s="291"/>
      <c r="K44" s="96"/>
      <c r="L44" s="2"/>
      <c r="M44" s="302">
        <f t="shared" si="0"/>
      </c>
      <c r="N44" s="5">
        <f>IF('参加人数'!B37="","",'参加人数'!B37)</f>
      </c>
      <c r="P44" s="2">
        <f t="shared" si="1"/>
        <v>0</v>
      </c>
      <c r="Q44" s="5">
        <f t="shared" si="2"/>
      </c>
      <c r="R44" s="5">
        <f t="shared" si="3"/>
      </c>
    </row>
    <row r="45" spans="1:18" s="5" customFormat="1" ht="15.75" customHeight="1">
      <c r="A45" s="39">
        <v>33</v>
      </c>
      <c r="B45" s="33"/>
      <c r="C45" s="287"/>
      <c r="D45" s="287"/>
      <c r="E45" s="287"/>
      <c r="F45" s="288"/>
      <c r="G45" s="289"/>
      <c r="H45" s="290"/>
      <c r="I45" s="289"/>
      <c r="J45" s="291"/>
      <c r="K45" s="96"/>
      <c r="L45" s="2"/>
      <c r="M45" s="302">
        <f t="shared" si="0"/>
      </c>
      <c r="N45" s="5">
        <f>IF('参加人数'!B38="","",'参加人数'!B38)</f>
      </c>
      <c r="P45" s="2">
        <f t="shared" si="1"/>
        <v>0</v>
      </c>
      <c r="Q45" s="5">
        <f t="shared" si="2"/>
      </c>
      <c r="R45" s="5">
        <f t="shared" si="3"/>
      </c>
    </row>
    <row r="46" spans="1:18" s="5" customFormat="1" ht="15.75" customHeight="1">
      <c r="A46" s="39">
        <v>34</v>
      </c>
      <c r="B46" s="33"/>
      <c r="C46" s="287"/>
      <c r="D46" s="287"/>
      <c r="E46" s="287"/>
      <c r="F46" s="288"/>
      <c r="G46" s="289"/>
      <c r="H46" s="290"/>
      <c r="I46" s="289"/>
      <c r="J46" s="291"/>
      <c r="K46" s="96"/>
      <c r="L46" s="2"/>
      <c r="M46" s="302">
        <f t="shared" si="0"/>
      </c>
      <c r="N46" s="5">
        <f>IF('参加人数'!B39="","",'参加人数'!B39)</f>
      </c>
      <c r="P46" s="2">
        <f t="shared" si="1"/>
        <v>0</v>
      </c>
      <c r="Q46" s="5">
        <f t="shared" si="2"/>
      </c>
      <c r="R46" s="5">
        <f t="shared" si="3"/>
      </c>
    </row>
    <row r="47" spans="1:18" s="5" customFormat="1" ht="15.75" customHeight="1">
      <c r="A47" s="39">
        <v>35</v>
      </c>
      <c r="B47" s="33"/>
      <c r="C47" s="287"/>
      <c r="D47" s="287"/>
      <c r="E47" s="287"/>
      <c r="F47" s="288"/>
      <c r="G47" s="289"/>
      <c r="H47" s="290"/>
      <c r="I47" s="289"/>
      <c r="J47" s="291"/>
      <c r="K47" s="96"/>
      <c r="L47" s="2"/>
      <c r="M47" s="302">
        <f t="shared" si="0"/>
      </c>
      <c r="N47" s="5">
        <f>IF('参加人数'!B40="","",'参加人数'!B40)</f>
      </c>
      <c r="P47" s="2">
        <f t="shared" si="1"/>
        <v>0</v>
      </c>
      <c r="Q47" s="5">
        <f t="shared" si="2"/>
      </c>
      <c r="R47" s="5">
        <f t="shared" si="3"/>
      </c>
    </row>
    <row r="48" spans="1:18" s="5" customFormat="1" ht="15.75" customHeight="1">
      <c r="A48" s="39">
        <v>36</v>
      </c>
      <c r="B48" s="33"/>
      <c r="C48" s="287"/>
      <c r="D48" s="287"/>
      <c r="E48" s="287"/>
      <c r="F48" s="288"/>
      <c r="G48" s="289"/>
      <c r="H48" s="290"/>
      <c r="I48" s="289"/>
      <c r="J48" s="291"/>
      <c r="K48" s="96"/>
      <c r="L48" s="2"/>
      <c r="M48" s="302">
        <f t="shared" si="0"/>
      </c>
      <c r="N48" s="5">
        <f>IF('参加人数'!B41="","",'参加人数'!B41)</f>
      </c>
      <c r="P48" s="2">
        <f t="shared" si="1"/>
        <v>0</v>
      </c>
      <c r="Q48" s="5">
        <f t="shared" si="2"/>
      </c>
      <c r="R48" s="5">
        <f t="shared" si="3"/>
      </c>
    </row>
    <row r="49" spans="1:18" s="5" customFormat="1" ht="15.75" customHeight="1">
      <c r="A49" s="39">
        <v>37</v>
      </c>
      <c r="B49" s="33"/>
      <c r="C49" s="287"/>
      <c r="D49" s="287"/>
      <c r="E49" s="287"/>
      <c r="F49" s="288"/>
      <c r="G49" s="289"/>
      <c r="H49" s="290"/>
      <c r="I49" s="289"/>
      <c r="J49" s="291"/>
      <c r="K49" s="96"/>
      <c r="L49" s="2"/>
      <c r="M49" s="302">
        <f t="shared" si="0"/>
      </c>
      <c r="N49" s="5">
        <f>IF('参加人数'!B42="","",'参加人数'!B42)</f>
      </c>
      <c r="P49" s="2">
        <f t="shared" si="1"/>
        <v>0</v>
      </c>
      <c r="Q49" s="5">
        <f t="shared" si="2"/>
      </c>
      <c r="R49" s="5">
        <f t="shared" si="3"/>
      </c>
    </row>
    <row r="50" spans="1:18" s="5" customFormat="1" ht="15.75" customHeight="1">
      <c r="A50" s="39">
        <v>38</v>
      </c>
      <c r="B50" s="33"/>
      <c r="C50" s="287"/>
      <c r="D50" s="287"/>
      <c r="E50" s="287"/>
      <c r="F50" s="288"/>
      <c r="G50" s="289"/>
      <c r="H50" s="290"/>
      <c r="I50" s="289"/>
      <c r="J50" s="291"/>
      <c r="K50" s="96"/>
      <c r="L50" s="2"/>
      <c r="M50" s="302">
        <f t="shared" si="0"/>
      </c>
      <c r="N50" s="5">
        <f>IF('参加人数'!B43="","",'参加人数'!B43)</f>
      </c>
      <c r="P50" s="2">
        <f t="shared" si="1"/>
        <v>0</v>
      </c>
      <c r="Q50" s="5">
        <f t="shared" si="2"/>
      </c>
      <c r="R50" s="5">
        <f t="shared" si="3"/>
      </c>
    </row>
    <row r="51" spans="1:18" s="5" customFormat="1" ht="15.75" customHeight="1">
      <c r="A51" s="39">
        <v>39</v>
      </c>
      <c r="B51" s="33"/>
      <c r="C51" s="287"/>
      <c r="D51" s="287"/>
      <c r="E51" s="287"/>
      <c r="F51" s="288"/>
      <c r="G51" s="289"/>
      <c r="H51" s="290"/>
      <c r="I51" s="289"/>
      <c r="J51" s="291"/>
      <c r="K51" s="96"/>
      <c r="L51" s="2"/>
      <c r="M51" s="302">
        <f t="shared" si="0"/>
      </c>
      <c r="N51" s="5">
        <f>IF('参加人数'!B44="","",'参加人数'!B44)</f>
      </c>
      <c r="P51" s="2">
        <f t="shared" si="1"/>
        <v>0</v>
      </c>
      <c r="Q51" s="5">
        <f t="shared" si="2"/>
      </c>
      <c r="R51" s="5">
        <f t="shared" si="3"/>
      </c>
    </row>
    <row r="52" spans="1:18" s="5" customFormat="1" ht="15.75" customHeight="1">
      <c r="A52" s="39">
        <v>40</v>
      </c>
      <c r="B52" s="33"/>
      <c r="C52" s="287"/>
      <c r="D52" s="287"/>
      <c r="E52" s="287"/>
      <c r="F52" s="288"/>
      <c r="G52" s="289"/>
      <c r="H52" s="290"/>
      <c r="I52" s="289"/>
      <c r="J52" s="291"/>
      <c r="K52" s="96"/>
      <c r="L52" s="2"/>
      <c r="M52" s="302">
        <f t="shared" si="0"/>
      </c>
      <c r="N52" s="5">
        <f>IF('参加人数'!B45="","",'参加人数'!B45)</f>
      </c>
      <c r="P52" s="2">
        <f t="shared" si="1"/>
        <v>0</v>
      </c>
      <c r="Q52" s="5">
        <f t="shared" si="2"/>
      </c>
      <c r="R52" s="5">
        <f t="shared" si="3"/>
      </c>
    </row>
    <row r="53" spans="1:19" ht="15.75" customHeight="1">
      <c r="A53" s="39">
        <v>41</v>
      </c>
      <c r="B53" s="33"/>
      <c r="C53" s="287"/>
      <c r="D53" s="287"/>
      <c r="E53" s="287"/>
      <c r="F53" s="288"/>
      <c r="G53" s="289"/>
      <c r="H53" s="290"/>
      <c r="I53" s="289"/>
      <c r="J53" s="291"/>
      <c r="K53" s="96"/>
      <c r="M53" s="302">
        <f t="shared" si="0"/>
      </c>
      <c r="N53" s="5">
        <f>IF('参加人数'!B46="","",'参加人数'!B46)</f>
      </c>
      <c r="O53" s="5"/>
      <c r="P53" s="2">
        <f>COUNTA(G53,I53)</f>
        <v>0</v>
      </c>
      <c r="Q53" s="5">
        <f t="shared" si="2"/>
      </c>
      <c r="R53" s="5">
        <f t="shared" si="3"/>
      </c>
      <c r="S53" s="5"/>
    </row>
    <row r="54" spans="1:19" ht="15.75" customHeight="1">
      <c r="A54" s="39">
        <v>42</v>
      </c>
      <c r="B54" s="33"/>
      <c r="C54" s="287"/>
      <c r="D54" s="287"/>
      <c r="E54" s="287"/>
      <c r="F54" s="288"/>
      <c r="G54" s="289"/>
      <c r="H54" s="290"/>
      <c r="I54" s="289"/>
      <c r="J54" s="291"/>
      <c r="K54" s="96"/>
      <c r="M54" s="302">
        <f t="shared" si="0"/>
      </c>
      <c r="N54" s="5">
        <f>IF('参加人数'!B47="","",'参加人数'!B47)</f>
      </c>
      <c r="O54" s="5"/>
      <c r="P54" s="2">
        <f>COUNTA(G54,I54)</f>
        <v>0</v>
      </c>
      <c r="Q54" s="5">
        <f t="shared" si="2"/>
      </c>
      <c r="R54" s="5">
        <f t="shared" si="3"/>
      </c>
      <c r="S54" s="5"/>
    </row>
    <row r="55" spans="1:19" ht="15.75" customHeight="1">
      <c r="A55" s="39">
        <v>43</v>
      </c>
      <c r="B55" s="33"/>
      <c r="C55" s="287"/>
      <c r="D55" s="287"/>
      <c r="E55" s="287"/>
      <c r="F55" s="288"/>
      <c r="G55" s="289"/>
      <c r="H55" s="290"/>
      <c r="I55" s="289"/>
      <c r="J55" s="291"/>
      <c r="K55" s="96"/>
      <c r="M55" s="302">
        <f t="shared" si="0"/>
      </c>
      <c r="N55" s="5">
        <f>IF('参加人数'!B48="","",'参加人数'!B48)</f>
      </c>
      <c r="O55" s="5"/>
      <c r="P55" s="2">
        <f>COUNTA(G55,I55)</f>
        <v>0</v>
      </c>
      <c r="Q55" s="5">
        <f t="shared" si="2"/>
      </c>
      <c r="R55" s="5">
        <f t="shared" si="3"/>
      </c>
      <c r="S55" s="5"/>
    </row>
    <row r="56" spans="1:19" ht="15.75" customHeight="1">
      <c r="A56" s="39">
        <v>44</v>
      </c>
      <c r="B56" s="33"/>
      <c r="C56" s="287"/>
      <c r="D56" s="287"/>
      <c r="E56" s="287"/>
      <c r="F56" s="288"/>
      <c r="G56" s="289"/>
      <c r="H56" s="290"/>
      <c r="I56" s="289"/>
      <c r="J56" s="291"/>
      <c r="K56" s="96"/>
      <c r="M56" s="302">
        <f t="shared" si="0"/>
      </c>
      <c r="N56" s="5">
        <f>IF('参加人数'!B49="","",'参加人数'!B49)</f>
      </c>
      <c r="O56" s="5"/>
      <c r="P56" s="2">
        <f>COUNTA(G56,I56)</f>
        <v>0</v>
      </c>
      <c r="Q56" s="5">
        <f t="shared" si="2"/>
      </c>
      <c r="R56" s="5">
        <f t="shared" si="3"/>
      </c>
      <c r="S56" s="5"/>
    </row>
    <row r="57" spans="1:19" ht="15.75" customHeight="1">
      <c r="A57" s="39">
        <v>45</v>
      </c>
      <c r="B57" s="33"/>
      <c r="C57" s="287"/>
      <c r="D57" s="287"/>
      <c r="E57" s="287"/>
      <c r="F57" s="288"/>
      <c r="G57" s="289"/>
      <c r="H57" s="290"/>
      <c r="I57" s="289"/>
      <c r="J57" s="291"/>
      <c r="K57" s="96"/>
      <c r="M57" s="302">
        <f t="shared" si="0"/>
      </c>
      <c r="N57" s="5">
        <f>IF('参加人数'!B50="","",'参加人数'!B50)</f>
      </c>
      <c r="O57" s="5"/>
      <c r="P57" s="2">
        <f>COUNTA(G57,I57)</f>
        <v>0</v>
      </c>
      <c r="Q57" s="5">
        <f t="shared" si="2"/>
      </c>
      <c r="R57" s="5">
        <f t="shared" si="3"/>
      </c>
      <c r="S57" s="5"/>
    </row>
    <row r="58" spans="1:19" ht="15.75" customHeight="1">
      <c r="A58" s="39">
        <v>46</v>
      </c>
      <c r="B58" s="33"/>
      <c r="C58" s="287"/>
      <c r="D58" s="287"/>
      <c r="E58" s="287"/>
      <c r="F58" s="288"/>
      <c r="G58" s="289"/>
      <c r="H58" s="290"/>
      <c r="I58" s="289"/>
      <c r="J58" s="291"/>
      <c r="K58" s="96"/>
      <c r="M58" s="302">
        <f>IF(AND(G58="",I58=""),"",IF(OR(G58="",NOT(OR(G58="",F58=Q58)),NOT(OR(I58="",F58=R58))),"学年、種目選択エラー",""))</f>
      </c>
      <c r="N58" s="5">
        <f>IF('参加人数'!B51="","",'参加人数'!B51)</f>
      </c>
      <c r="O58" s="5"/>
      <c r="P58" s="2">
        <f>COUNTA(G58,I58)</f>
        <v>0</v>
      </c>
      <c r="Q58" s="5">
        <f>IF(G58="","",VALUE(LEFT(G58,1)))</f>
      </c>
      <c r="R58" s="5">
        <f>IF(I58="","",VALUE(LEFT(I58,1)))</f>
      </c>
      <c r="S58" s="5"/>
    </row>
    <row r="59" spans="1:19" ht="15.75" customHeight="1">
      <c r="A59" s="39">
        <v>47</v>
      </c>
      <c r="B59" s="33"/>
      <c r="C59" s="287"/>
      <c r="D59" s="287"/>
      <c r="E59" s="287"/>
      <c r="F59" s="288"/>
      <c r="G59" s="289"/>
      <c r="H59" s="290"/>
      <c r="I59" s="289"/>
      <c r="J59" s="291"/>
      <c r="K59" s="96"/>
      <c r="M59" s="302">
        <f>IF(AND(G59="",I59=""),"",IF(OR(G59="",NOT(OR(G59="",F59=Q59)),NOT(OR(I59="",F59=R59))),"学年、種目選択エラー",""))</f>
      </c>
      <c r="N59" s="5">
        <f>IF('参加人数'!B52="","",'参加人数'!B52)</f>
      </c>
      <c r="O59" s="5"/>
      <c r="P59" s="2">
        <f>COUNTA(G59,I59)</f>
        <v>0</v>
      </c>
      <c r="Q59" s="5">
        <f>IF(G59="","",VALUE(LEFT(G59,1)))</f>
      </c>
      <c r="R59" s="5">
        <f>IF(I59="","",VALUE(LEFT(I59,1)))</f>
      </c>
      <c r="S59" s="5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</sheetData>
  <sheetProtection sheet="1" selectLockedCells="1"/>
  <mergeCells count="12">
    <mergeCell ref="C2:E2"/>
    <mergeCell ref="G3:H3"/>
    <mergeCell ref="I3:K3"/>
    <mergeCell ref="A1:B1"/>
    <mergeCell ref="C1:E1"/>
    <mergeCell ref="G1:H1"/>
    <mergeCell ref="H8:I8"/>
    <mergeCell ref="D8:E8"/>
    <mergeCell ref="A3:B3"/>
    <mergeCell ref="G10:H10"/>
    <mergeCell ref="I10:J10"/>
    <mergeCell ref="C3:D3"/>
  </mergeCells>
  <dataValidations count="5">
    <dataValidation type="list" allowBlank="1" showInputMessage="1" showErrorMessage="1" sqref="K13:K59">
      <formula1>"○"</formula1>
    </dataValidation>
    <dataValidation allowBlank="1" showInputMessage="1" showErrorMessage="1" imeMode="disabled" sqref="J13:J59 H13:H59 E7"/>
    <dataValidation type="list" allowBlank="1" showInputMessage="1" showErrorMessage="1" error="入力が正しくありません&#10;" sqref="I13:I59 G13:G59">
      <formula1>$N$12:$N$40</formula1>
    </dataValidation>
    <dataValidation allowBlank="1" showInputMessage="1" showErrorMessage="1" imeMode="on" sqref="C13:C59 E13:E59"/>
    <dataValidation allowBlank="1" showInputMessage="1" showErrorMessage="1" imeMode="halfKatakana" sqref="D12:D59"/>
  </dataValidations>
  <printOptions horizontalCentered="1"/>
  <pageMargins left="0.3937007874015748" right="0.3937007874015748" top="0.31496062992125984" bottom="0.15748031496062992" header="0.35433070866141736" footer="0.2362204724409449"/>
  <pageSetup horizontalDpi="600" verticalDpi="600" orientation="portrait" paperSize="9" scale="95" r:id="rId1"/>
  <headerFooter alignWithMargins="0">
    <oddHeader>&amp;RP 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V59"/>
  <sheetViews>
    <sheetView showGridLines="0" zoomScalePageLayoutView="0" workbookViewId="0" topLeftCell="A1">
      <pane xSplit="6" ySplit="12" topLeftCell="G13" activePane="bottomRight" state="frozen"/>
      <selection pane="topLeft" activeCell="G3" sqref="G3:H3"/>
      <selection pane="topRight" activeCell="G3" sqref="G3:H3"/>
      <selection pane="bottomLeft" activeCell="G3" sqref="G3:H3"/>
      <selection pane="bottomRight" activeCell="C13" sqref="C13"/>
    </sheetView>
  </sheetViews>
  <sheetFormatPr defaultColWidth="9.00390625" defaultRowHeight="13.5"/>
  <cols>
    <col min="1" max="1" width="5.50390625" style="1" customWidth="1"/>
    <col min="2" max="2" width="6.125" style="1" customWidth="1"/>
    <col min="3" max="3" width="11.625" style="1" customWidth="1"/>
    <col min="4" max="4" width="11.875" style="1" customWidth="1"/>
    <col min="5" max="5" width="15.75390625" style="2" customWidth="1"/>
    <col min="6" max="6" width="5.125" style="24" customWidth="1"/>
    <col min="7" max="7" width="10.25390625" style="1" customWidth="1"/>
    <col min="8" max="8" width="8.25390625" style="2" customWidth="1"/>
    <col min="9" max="9" width="11.375" style="2" customWidth="1"/>
    <col min="10" max="10" width="8.25390625" style="1" customWidth="1"/>
    <col min="11" max="11" width="4.50390625" style="2" customWidth="1"/>
    <col min="12" max="12" width="0.37109375" style="2" customWidth="1"/>
    <col min="13" max="13" width="17.875" style="303" customWidth="1"/>
    <col min="14" max="14" width="8.875" style="2" hidden="1" customWidth="1"/>
    <col min="15" max="15" width="12.375" style="2" hidden="1" customWidth="1"/>
    <col min="16" max="16" width="5.375" style="2" hidden="1" customWidth="1"/>
    <col min="17" max="18" width="2.875" style="2" hidden="1" customWidth="1"/>
    <col min="19" max="16384" width="9.00390625" style="2" customWidth="1"/>
  </cols>
  <sheetData>
    <row r="1" spans="1:8" ht="26.25" customHeight="1" thickBot="1">
      <c r="A1" s="215" t="s">
        <v>324</v>
      </c>
      <c r="B1" s="257"/>
      <c r="C1" s="264" t="s">
        <v>410</v>
      </c>
      <c r="D1" s="265"/>
      <c r="E1" s="266"/>
      <c r="F1" s="25"/>
      <c r="G1" s="269" t="s">
        <v>394</v>
      </c>
      <c r="H1" s="269"/>
    </row>
    <row r="2" spans="3:9" ht="13.5" customHeight="1" thickBot="1">
      <c r="C2" s="306">
        <f>IF(C1="","大会名が未入力です。","")</f>
      </c>
      <c r="D2" s="306"/>
      <c r="E2" s="306"/>
      <c r="F2" s="68"/>
      <c r="I2" s="73"/>
    </row>
    <row r="3" spans="1:11" ht="20.25" customHeight="1" thickBot="1">
      <c r="A3" s="262" t="s">
        <v>325</v>
      </c>
      <c r="B3" s="263"/>
      <c r="C3" s="267">
        <f>IF('申込必要事項'!D3="","",'申込必要事項'!D3)</f>
      </c>
      <c r="D3" s="268"/>
      <c r="E3" s="133"/>
      <c r="F3" s="134" t="s">
        <v>358</v>
      </c>
      <c r="G3" s="272">
        <f>IF('申込必要事項'!D6="","",'申込必要事項'!D6)</f>
      </c>
      <c r="H3" s="272"/>
      <c r="I3" s="275">
        <f>IF('申込必要事項'!D7="","",'申込必要事項'!D7)</f>
      </c>
      <c r="J3" s="275"/>
      <c r="K3" s="275"/>
    </row>
    <row r="4" spans="1:11" ht="6" customHeight="1" thickBot="1">
      <c r="A4" s="86"/>
      <c r="B4" s="86"/>
      <c r="C4" s="87"/>
      <c r="D4" s="68"/>
      <c r="E4" s="68"/>
      <c r="F4" s="68"/>
      <c r="J4" s="88"/>
      <c r="K4" s="88"/>
    </row>
    <row r="5" spans="1:11" ht="13.5" customHeight="1">
      <c r="A5" s="86"/>
      <c r="B5" s="86"/>
      <c r="C5" s="66" t="s">
        <v>328</v>
      </c>
      <c r="D5" s="102" t="s">
        <v>329</v>
      </c>
      <c r="E5" s="103">
        <f>COUNTIF($P$13:$P$59,1)</f>
        <v>0</v>
      </c>
      <c r="F5" s="104" t="s">
        <v>331</v>
      </c>
      <c r="G5" s="104" t="s">
        <v>336</v>
      </c>
      <c r="H5" s="105">
        <v>700</v>
      </c>
      <c r="I5" s="106" t="s">
        <v>333</v>
      </c>
      <c r="J5" s="107">
        <f>IF(E5="","",E5*H5)</f>
        <v>0</v>
      </c>
      <c r="K5" s="108" t="s">
        <v>335</v>
      </c>
    </row>
    <row r="6" spans="1:11" ht="13.5" customHeight="1">
      <c r="A6" s="86"/>
      <c r="B6" s="86"/>
      <c r="D6" s="178" t="s">
        <v>330</v>
      </c>
      <c r="E6" s="179">
        <f>COUNTIF($P$13:$P$59,2)</f>
        <v>0</v>
      </c>
      <c r="F6" s="180" t="s">
        <v>331</v>
      </c>
      <c r="G6" s="180" t="s">
        <v>336</v>
      </c>
      <c r="H6" s="181">
        <v>1000</v>
      </c>
      <c r="I6" s="182" t="s">
        <v>333</v>
      </c>
      <c r="J6" s="190">
        <f>IF(E6="","",E6*H6)</f>
        <v>0</v>
      </c>
      <c r="K6" s="183" t="s">
        <v>335</v>
      </c>
    </row>
    <row r="7" spans="1:11" ht="13.5" customHeight="1" thickBot="1">
      <c r="A7" s="86"/>
      <c r="B7" s="86"/>
      <c r="D7" s="189" t="s">
        <v>338</v>
      </c>
      <c r="E7" s="140"/>
      <c r="F7" s="184" t="s">
        <v>339</v>
      </c>
      <c r="G7" s="184" t="s">
        <v>340</v>
      </c>
      <c r="H7" s="185">
        <v>1000</v>
      </c>
      <c r="I7" s="186" t="s">
        <v>333</v>
      </c>
      <c r="J7" s="187">
        <f>IF(E7="","",E7*H7)</f>
      </c>
      <c r="K7" s="188" t="s">
        <v>335</v>
      </c>
    </row>
    <row r="8" spans="1:11" ht="13.5" customHeight="1" thickBot="1">
      <c r="A8" s="86"/>
      <c r="B8" s="86"/>
      <c r="D8" s="248"/>
      <c r="E8" s="248"/>
      <c r="F8" s="66"/>
      <c r="G8" s="65"/>
      <c r="H8" s="273" t="s">
        <v>334</v>
      </c>
      <c r="I8" s="274"/>
      <c r="J8" s="120">
        <f>SUM(J5:J7)</f>
        <v>0</v>
      </c>
      <c r="K8" s="109" t="s">
        <v>335</v>
      </c>
    </row>
    <row r="9" spans="1:11" ht="6" customHeight="1">
      <c r="A9" s="86"/>
      <c r="B9" s="86"/>
      <c r="C9" s="87"/>
      <c r="D9" s="68"/>
      <c r="E9" s="68"/>
      <c r="F9" s="68"/>
      <c r="J9" s="88"/>
      <c r="K9" s="88"/>
    </row>
    <row r="10" spans="2:11" ht="15.75" customHeight="1">
      <c r="B10" s="217" t="s">
        <v>408</v>
      </c>
      <c r="G10" s="270" t="s">
        <v>310</v>
      </c>
      <c r="H10" s="270"/>
      <c r="I10" s="271" t="s">
        <v>311</v>
      </c>
      <c r="J10" s="271"/>
      <c r="K10" s="163" t="s">
        <v>395</v>
      </c>
    </row>
    <row r="11" spans="1:16" s="26" customFormat="1" ht="15.75" customHeight="1">
      <c r="A11" s="28" t="s">
        <v>197</v>
      </c>
      <c r="B11" s="28" t="s">
        <v>322</v>
      </c>
      <c r="C11" s="28" t="s">
        <v>198</v>
      </c>
      <c r="D11" s="28" t="s">
        <v>305</v>
      </c>
      <c r="E11" s="40" t="s">
        <v>419</v>
      </c>
      <c r="F11" s="28" t="s">
        <v>199</v>
      </c>
      <c r="G11" s="97" t="s">
        <v>227</v>
      </c>
      <c r="H11" s="98" t="s">
        <v>316</v>
      </c>
      <c r="I11" s="99" t="s">
        <v>227</v>
      </c>
      <c r="J11" s="100" t="s">
        <v>316</v>
      </c>
      <c r="K11" s="110" t="s">
        <v>308</v>
      </c>
      <c r="L11" s="2"/>
      <c r="M11" s="304"/>
      <c r="P11" s="2"/>
    </row>
    <row r="12" spans="1:16" s="5" customFormat="1" ht="15.75" customHeight="1">
      <c r="A12" s="121" t="s">
        <v>224</v>
      </c>
      <c r="B12" s="122" t="s">
        <v>409</v>
      </c>
      <c r="C12" s="292" t="s">
        <v>304</v>
      </c>
      <c r="D12" s="292" t="s">
        <v>416</v>
      </c>
      <c r="E12" s="292" t="s">
        <v>377</v>
      </c>
      <c r="F12" s="293">
        <v>5</v>
      </c>
      <c r="G12" s="292" t="s">
        <v>363</v>
      </c>
      <c r="H12" s="294" t="s">
        <v>417</v>
      </c>
      <c r="I12" s="292" t="s">
        <v>365</v>
      </c>
      <c r="J12" s="295" t="s">
        <v>418</v>
      </c>
      <c r="K12" s="123" t="s">
        <v>411</v>
      </c>
      <c r="L12" s="2"/>
      <c r="M12" s="302"/>
      <c r="P12" s="2"/>
    </row>
    <row r="13" spans="1:18" s="5" customFormat="1" ht="15.75" customHeight="1">
      <c r="A13" s="39">
        <v>1</v>
      </c>
      <c r="B13" s="64"/>
      <c r="C13" s="63"/>
      <c r="D13" s="63"/>
      <c r="E13" s="63"/>
      <c r="F13" s="296"/>
      <c r="G13" s="297"/>
      <c r="H13" s="298"/>
      <c r="I13" s="297"/>
      <c r="J13" s="298"/>
      <c r="K13" s="101"/>
      <c r="L13" s="2"/>
      <c r="M13" s="302">
        <f>IF(AND(G13="",I13=""),"",IF(OR(G13="",NOT(OR(G13="",F13=Q13)),NOT(OR(I13="",F13=R13))),"学年、種目選択エラー",""))</f>
      </c>
      <c r="N13" s="5" t="str">
        <f>IF('参加人数'!E5="","",'参加人数'!E5)</f>
        <v>1年80m</v>
      </c>
      <c r="P13" s="2">
        <f aca="true" t="shared" si="0" ref="P13:P52">COUNTA(G13,I13)</f>
        <v>0</v>
      </c>
      <c r="Q13" s="5">
        <f>IF(G13="","",VALUE(LEFT(G13,1)))</f>
      </c>
      <c r="R13" s="5">
        <f>IF(I13="","",VALUE(LEFT(I13,1)))</f>
      </c>
    </row>
    <row r="14" spans="1:18" s="5" customFormat="1" ht="15.75" customHeight="1">
      <c r="A14" s="39">
        <v>2</v>
      </c>
      <c r="B14" s="64"/>
      <c r="C14" s="63"/>
      <c r="D14" s="63"/>
      <c r="E14" s="63"/>
      <c r="F14" s="296"/>
      <c r="G14" s="297"/>
      <c r="H14" s="298"/>
      <c r="I14" s="297"/>
      <c r="J14" s="298"/>
      <c r="K14" s="101"/>
      <c r="L14" s="2"/>
      <c r="M14" s="302">
        <f aca="true" t="shared" si="1" ref="M14:M57">IF(AND(G14="",I14=""),"",IF(OR(G14="",NOT(OR(G14="",F14=Q14)),NOT(OR(I14="",F14=R14))),"学年、種目選択エラー",""))</f>
      </c>
      <c r="N14" s="5" t="str">
        <f>IF('参加人数'!E6="","",'参加人数'!E6)</f>
        <v>2年80m</v>
      </c>
      <c r="P14" s="2">
        <f t="shared" si="0"/>
        <v>0</v>
      </c>
      <c r="Q14" s="5">
        <f aca="true" t="shared" si="2" ref="Q14:Q57">IF(G14="","",VALUE(LEFT(G14,1)))</f>
      </c>
      <c r="R14" s="5">
        <f aca="true" t="shared" si="3" ref="R14:R57">IF(I14="","",VALUE(LEFT(I14,1)))</f>
      </c>
    </row>
    <row r="15" spans="1:18" s="5" customFormat="1" ht="15.75" customHeight="1">
      <c r="A15" s="39">
        <v>3</v>
      </c>
      <c r="B15" s="64"/>
      <c r="C15" s="63"/>
      <c r="D15" s="63"/>
      <c r="E15" s="63"/>
      <c r="F15" s="296"/>
      <c r="G15" s="297"/>
      <c r="H15" s="298"/>
      <c r="I15" s="297"/>
      <c r="J15" s="298"/>
      <c r="K15" s="101"/>
      <c r="L15" s="2"/>
      <c r="M15" s="302">
        <f t="shared" si="1"/>
      </c>
      <c r="N15" s="5" t="str">
        <f>IF('参加人数'!E7="","",'参加人数'!E7)</f>
        <v>3年100m</v>
      </c>
      <c r="P15" s="2">
        <f t="shared" si="0"/>
        <v>0</v>
      </c>
      <c r="Q15" s="5">
        <f t="shared" si="2"/>
      </c>
      <c r="R15" s="5">
        <f t="shared" si="3"/>
      </c>
    </row>
    <row r="16" spans="1:18" s="5" customFormat="1" ht="15.75" customHeight="1">
      <c r="A16" s="39">
        <v>4</v>
      </c>
      <c r="B16" s="64"/>
      <c r="C16" s="63"/>
      <c r="D16" s="63"/>
      <c r="E16" s="63"/>
      <c r="F16" s="296"/>
      <c r="G16" s="297"/>
      <c r="H16" s="298"/>
      <c r="I16" s="297"/>
      <c r="J16" s="298"/>
      <c r="K16" s="101"/>
      <c r="L16" s="2"/>
      <c r="M16" s="302">
        <f t="shared" si="1"/>
      </c>
      <c r="N16" s="5" t="str">
        <f>IF('参加人数'!E8="","",'参加人数'!E8)</f>
        <v>4年100m</v>
      </c>
      <c r="P16" s="2">
        <f t="shared" si="0"/>
        <v>0</v>
      </c>
      <c r="Q16" s="5">
        <f t="shared" si="2"/>
      </c>
      <c r="R16" s="5">
        <f t="shared" si="3"/>
      </c>
    </row>
    <row r="17" spans="1:18" s="5" customFormat="1" ht="15.75" customHeight="1">
      <c r="A17" s="39">
        <v>5</v>
      </c>
      <c r="B17" s="64"/>
      <c r="C17" s="63"/>
      <c r="D17" s="63"/>
      <c r="E17" s="63"/>
      <c r="F17" s="296"/>
      <c r="G17" s="297"/>
      <c r="H17" s="298"/>
      <c r="I17" s="297"/>
      <c r="J17" s="298"/>
      <c r="K17" s="101"/>
      <c r="L17" s="2"/>
      <c r="M17" s="302">
        <f t="shared" si="1"/>
      </c>
      <c r="N17" s="5" t="str">
        <f>IF('参加人数'!E9="","",'参加人数'!E9)</f>
        <v>5年100m</v>
      </c>
      <c r="P17" s="2">
        <f t="shared" si="0"/>
        <v>0</v>
      </c>
      <c r="Q17" s="5">
        <f t="shared" si="2"/>
      </c>
      <c r="R17" s="5">
        <f t="shared" si="3"/>
      </c>
    </row>
    <row r="18" spans="1:18" s="5" customFormat="1" ht="15.75" customHeight="1">
      <c r="A18" s="39">
        <v>6</v>
      </c>
      <c r="B18" s="64"/>
      <c r="C18" s="63"/>
      <c r="D18" s="63"/>
      <c r="E18" s="63"/>
      <c r="F18" s="296"/>
      <c r="G18" s="297"/>
      <c r="H18" s="298"/>
      <c r="I18" s="297"/>
      <c r="J18" s="298"/>
      <c r="K18" s="101"/>
      <c r="L18" s="2"/>
      <c r="M18" s="302">
        <f t="shared" si="1"/>
      </c>
      <c r="N18" s="5" t="str">
        <f>IF('参加人数'!E10="","",'参加人数'!E10)</f>
        <v>6年100m</v>
      </c>
      <c r="P18" s="2">
        <f t="shared" si="0"/>
        <v>0</v>
      </c>
      <c r="Q18" s="5">
        <f t="shared" si="2"/>
      </c>
      <c r="R18" s="5">
        <f t="shared" si="3"/>
      </c>
    </row>
    <row r="19" spans="1:18" s="5" customFormat="1" ht="15.75" customHeight="1">
      <c r="A19" s="39">
        <v>7</v>
      </c>
      <c r="B19" s="64"/>
      <c r="C19" s="63"/>
      <c r="D19" s="63"/>
      <c r="E19" s="63"/>
      <c r="F19" s="296"/>
      <c r="G19" s="297"/>
      <c r="H19" s="298"/>
      <c r="I19" s="297"/>
      <c r="J19" s="298"/>
      <c r="K19" s="101"/>
      <c r="L19" s="2"/>
      <c r="M19" s="302">
        <f t="shared" si="1"/>
      </c>
      <c r="N19" s="5" t="str">
        <f>IF('参加人数'!E11="","",'参加人数'!E11)</f>
        <v>3年800m</v>
      </c>
      <c r="P19" s="2">
        <f t="shared" si="0"/>
        <v>0</v>
      </c>
      <c r="Q19" s="5">
        <f t="shared" si="2"/>
      </c>
      <c r="R19" s="5">
        <f t="shared" si="3"/>
      </c>
    </row>
    <row r="20" spans="1:18" s="5" customFormat="1" ht="15.75" customHeight="1">
      <c r="A20" s="39">
        <v>8</v>
      </c>
      <c r="B20" s="64"/>
      <c r="C20" s="63"/>
      <c r="D20" s="63"/>
      <c r="E20" s="63"/>
      <c r="F20" s="296"/>
      <c r="G20" s="297"/>
      <c r="H20" s="298"/>
      <c r="I20" s="297"/>
      <c r="J20" s="298"/>
      <c r="K20" s="101"/>
      <c r="L20" s="2"/>
      <c r="M20" s="302">
        <f t="shared" si="1"/>
      </c>
      <c r="N20" s="5" t="str">
        <f>IF('参加人数'!E12="","",'参加人数'!E12)</f>
        <v>4年800m</v>
      </c>
      <c r="P20" s="2">
        <f t="shared" si="0"/>
        <v>0</v>
      </c>
      <c r="Q20" s="5">
        <f t="shared" si="2"/>
      </c>
      <c r="R20" s="5">
        <f t="shared" si="3"/>
      </c>
    </row>
    <row r="21" spans="1:18" s="5" customFormat="1" ht="15.75" customHeight="1">
      <c r="A21" s="39">
        <v>9</v>
      </c>
      <c r="B21" s="64"/>
      <c r="C21" s="63"/>
      <c r="D21" s="63"/>
      <c r="E21" s="63"/>
      <c r="F21" s="296"/>
      <c r="G21" s="297"/>
      <c r="H21" s="298"/>
      <c r="I21" s="297"/>
      <c r="J21" s="298"/>
      <c r="K21" s="101"/>
      <c r="L21" s="2"/>
      <c r="M21" s="302">
        <f t="shared" si="1"/>
      </c>
      <c r="N21" s="5" t="str">
        <f>IF('参加人数'!E13="","",'参加人数'!E13)</f>
        <v>5年800m</v>
      </c>
      <c r="P21" s="2">
        <f t="shared" si="0"/>
        <v>0</v>
      </c>
      <c r="Q21" s="5">
        <f t="shared" si="2"/>
      </c>
      <c r="R21" s="5">
        <f t="shared" si="3"/>
      </c>
    </row>
    <row r="22" spans="1:18" s="5" customFormat="1" ht="15.75" customHeight="1">
      <c r="A22" s="39">
        <v>10</v>
      </c>
      <c r="B22" s="64"/>
      <c r="C22" s="63"/>
      <c r="D22" s="63"/>
      <c r="E22" s="63"/>
      <c r="F22" s="296"/>
      <c r="G22" s="297"/>
      <c r="H22" s="298"/>
      <c r="I22" s="297"/>
      <c r="J22" s="298"/>
      <c r="K22" s="101"/>
      <c r="L22" s="2"/>
      <c r="M22" s="302">
        <f t="shared" si="1"/>
      </c>
      <c r="N22" s="5" t="str">
        <f>IF('参加人数'!E14="","",'参加人数'!E14)</f>
        <v>6年800m</v>
      </c>
      <c r="P22" s="2">
        <f t="shared" si="0"/>
        <v>0</v>
      </c>
      <c r="Q22" s="5">
        <f t="shared" si="2"/>
      </c>
      <c r="R22" s="5">
        <f t="shared" si="3"/>
      </c>
    </row>
    <row r="23" spans="1:18" s="5" customFormat="1" ht="15.75" customHeight="1">
      <c r="A23" s="39">
        <v>11</v>
      </c>
      <c r="B23" s="64"/>
      <c r="C23" s="63"/>
      <c r="D23" s="63"/>
      <c r="E23" s="63"/>
      <c r="F23" s="296"/>
      <c r="G23" s="297"/>
      <c r="H23" s="298"/>
      <c r="I23" s="297"/>
      <c r="J23" s="298"/>
      <c r="K23" s="101"/>
      <c r="L23" s="2"/>
      <c r="M23" s="302">
        <f t="shared" si="1"/>
      </c>
      <c r="N23" s="5" t="str">
        <f>IF('参加人数'!E15="","",'参加人数'!E15)</f>
        <v>5年80mH</v>
      </c>
      <c r="P23" s="2">
        <f t="shared" si="0"/>
        <v>0</v>
      </c>
      <c r="Q23" s="5">
        <f t="shared" si="2"/>
      </c>
      <c r="R23" s="5">
        <f t="shared" si="3"/>
      </c>
    </row>
    <row r="24" spans="1:18" s="5" customFormat="1" ht="15.75" customHeight="1">
      <c r="A24" s="39">
        <v>12</v>
      </c>
      <c r="B24" s="64"/>
      <c r="C24" s="63"/>
      <c r="D24" s="63"/>
      <c r="E24" s="63"/>
      <c r="F24" s="296"/>
      <c r="G24" s="297"/>
      <c r="H24" s="298"/>
      <c r="I24" s="297"/>
      <c r="J24" s="298"/>
      <c r="K24" s="101"/>
      <c r="L24" s="2"/>
      <c r="M24" s="302">
        <f t="shared" si="1"/>
      </c>
      <c r="N24" s="5" t="str">
        <f>IF('参加人数'!E16="","",'参加人数'!E16)</f>
        <v>6年80mH</v>
      </c>
      <c r="P24" s="2">
        <f t="shared" si="0"/>
        <v>0</v>
      </c>
      <c r="Q24" s="5">
        <f t="shared" si="2"/>
      </c>
      <c r="R24" s="5">
        <f t="shared" si="3"/>
      </c>
    </row>
    <row r="25" spans="1:18" s="5" customFormat="1" ht="15.75" customHeight="1">
      <c r="A25" s="39">
        <v>13</v>
      </c>
      <c r="B25" s="64"/>
      <c r="C25" s="63"/>
      <c r="D25" s="63"/>
      <c r="E25" s="63"/>
      <c r="F25" s="296"/>
      <c r="G25" s="297"/>
      <c r="H25" s="298"/>
      <c r="I25" s="297"/>
      <c r="J25" s="298"/>
      <c r="K25" s="101"/>
      <c r="L25" s="2"/>
      <c r="M25" s="302">
        <f t="shared" si="1"/>
      </c>
      <c r="N25" s="5" t="str">
        <f>IF('参加人数'!E17="","",'参加人数'!E17)</f>
        <v>5年走高跳</v>
      </c>
      <c r="P25" s="2">
        <f t="shared" si="0"/>
        <v>0</v>
      </c>
      <c r="Q25" s="5">
        <f t="shared" si="2"/>
      </c>
      <c r="R25" s="5">
        <f t="shared" si="3"/>
      </c>
    </row>
    <row r="26" spans="1:18" s="5" customFormat="1" ht="15.75" customHeight="1">
      <c r="A26" s="39">
        <v>14</v>
      </c>
      <c r="B26" s="64"/>
      <c r="C26" s="63"/>
      <c r="D26" s="63"/>
      <c r="E26" s="63"/>
      <c r="F26" s="296"/>
      <c r="G26" s="297"/>
      <c r="H26" s="298"/>
      <c r="I26" s="297"/>
      <c r="J26" s="298"/>
      <c r="K26" s="101"/>
      <c r="L26" s="2"/>
      <c r="M26" s="302">
        <f t="shared" si="1"/>
      </c>
      <c r="N26" s="5" t="str">
        <f>IF('参加人数'!E18="","",'参加人数'!E18)</f>
        <v>6年走高跳</v>
      </c>
      <c r="P26" s="2">
        <f t="shared" si="0"/>
        <v>0</v>
      </c>
      <c r="Q26" s="5">
        <f t="shared" si="2"/>
      </c>
      <c r="R26" s="5">
        <f t="shared" si="3"/>
      </c>
    </row>
    <row r="27" spans="1:18" s="5" customFormat="1" ht="15.75" customHeight="1">
      <c r="A27" s="39">
        <v>15</v>
      </c>
      <c r="B27" s="64"/>
      <c r="C27" s="63"/>
      <c r="D27" s="63"/>
      <c r="E27" s="63"/>
      <c r="F27" s="296"/>
      <c r="G27" s="297"/>
      <c r="H27" s="298"/>
      <c r="I27" s="297"/>
      <c r="J27" s="298"/>
      <c r="K27" s="101"/>
      <c r="L27" s="2"/>
      <c r="M27" s="302">
        <f t="shared" si="1"/>
      </c>
      <c r="N27" s="5" t="str">
        <f>IF('参加人数'!E19="","",'参加人数'!E19)</f>
        <v>4年走幅跳</v>
      </c>
      <c r="P27" s="2">
        <f t="shared" si="0"/>
        <v>0</v>
      </c>
      <c r="Q27" s="5">
        <f t="shared" si="2"/>
      </c>
      <c r="R27" s="5">
        <f t="shared" si="3"/>
      </c>
    </row>
    <row r="28" spans="1:18" s="5" customFormat="1" ht="15.75" customHeight="1">
      <c r="A28" s="39">
        <v>16</v>
      </c>
      <c r="B28" s="64"/>
      <c r="C28" s="63"/>
      <c r="D28" s="63"/>
      <c r="E28" s="63"/>
      <c r="F28" s="296"/>
      <c r="G28" s="297"/>
      <c r="H28" s="298"/>
      <c r="I28" s="297"/>
      <c r="J28" s="298"/>
      <c r="K28" s="101"/>
      <c r="L28" s="2"/>
      <c r="M28" s="302">
        <f t="shared" si="1"/>
      </c>
      <c r="N28" s="5" t="str">
        <f>IF('参加人数'!E20="","",'参加人数'!E20)</f>
        <v>5年走幅跳</v>
      </c>
      <c r="P28" s="2">
        <f t="shared" si="0"/>
        <v>0</v>
      </c>
      <c r="Q28" s="5">
        <f t="shared" si="2"/>
      </c>
      <c r="R28" s="5">
        <f t="shared" si="3"/>
      </c>
    </row>
    <row r="29" spans="1:18" s="5" customFormat="1" ht="15.75" customHeight="1">
      <c r="A29" s="39">
        <v>17</v>
      </c>
      <c r="B29" s="64"/>
      <c r="C29" s="63"/>
      <c r="D29" s="63"/>
      <c r="E29" s="63"/>
      <c r="F29" s="296"/>
      <c r="G29" s="297"/>
      <c r="H29" s="298"/>
      <c r="I29" s="297"/>
      <c r="J29" s="298"/>
      <c r="K29" s="101"/>
      <c r="L29" s="2"/>
      <c r="M29" s="302">
        <f t="shared" si="1"/>
      </c>
      <c r="N29" s="5" t="str">
        <f>IF('参加人数'!E21="","",'参加人数'!E21)</f>
        <v>6年走幅跳</v>
      </c>
      <c r="P29" s="2">
        <f t="shared" si="0"/>
        <v>0</v>
      </c>
      <c r="Q29" s="5">
        <f t="shared" si="2"/>
      </c>
      <c r="R29" s="5">
        <f t="shared" si="3"/>
      </c>
    </row>
    <row r="30" spans="1:18" s="5" customFormat="1" ht="15.75" customHeight="1">
      <c r="A30" s="39">
        <v>18</v>
      </c>
      <c r="B30" s="64"/>
      <c r="C30" s="63"/>
      <c r="D30" s="63"/>
      <c r="E30" s="63"/>
      <c r="F30" s="296"/>
      <c r="G30" s="297"/>
      <c r="H30" s="298"/>
      <c r="I30" s="297"/>
      <c r="J30" s="298"/>
      <c r="K30" s="101"/>
      <c r="L30" s="2"/>
      <c r="M30" s="302">
        <f t="shared" si="1"/>
      </c>
      <c r="N30" s="5" t="str">
        <f>IF('参加人数'!E22="","",'参加人数'!E22)</f>
        <v>3年ｼﾞｬﾍﾞﾘｯｸﾎﾞｰﾙ投</v>
      </c>
      <c r="P30" s="2">
        <f t="shared" si="0"/>
        <v>0</v>
      </c>
      <c r="Q30" s="5">
        <f t="shared" si="2"/>
      </c>
      <c r="R30" s="5">
        <f t="shared" si="3"/>
      </c>
    </row>
    <row r="31" spans="1:18" s="5" customFormat="1" ht="15.75" customHeight="1">
      <c r="A31" s="39">
        <v>19</v>
      </c>
      <c r="B31" s="64"/>
      <c r="C31" s="63"/>
      <c r="D31" s="63"/>
      <c r="E31" s="63"/>
      <c r="F31" s="296"/>
      <c r="G31" s="297"/>
      <c r="H31" s="298"/>
      <c r="I31" s="297"/>
      <c r="J31" s="298"/>
      <c r="K31" s="101"/>
      <c r="L31" s="2"/>
      <c r="M31" s="302">
        <f t="shared" si="1"/>
      </c>
      <c r="N31" s="5" t="str">
        <f>IF('参加人数'!E23="","",'参加人数'!E23)</f>
        <v>4年ｼﾞｬﾍﾞﾘｯｸﾎﾞｰﾙ投</v>
      </c>
      <c r="P31" s="2">
        <f t="shared" si="0"/>
        <v>0</v>
      </c>
      <c r="Q31" s="5">
        <f t="shared" si="2"/>
      </c>
      <c r="R31" s="5">
        <f t="shared" si="3"/>
      </c>
    </row>
    <row r="32" spans="1:18" s="5" customFormat="1" ht="15.75" customHeight="1">
      <c r="A32" s="39">
        <v>20</v>
      </c>
      <c r="B32" s="64"/>
      <c r="C32" s="63"/>
      <c r="D32" s="63"/>
      <c r="E32" s="63"/>
      <c r="F32" s="296"/>
      <c r="G32" s="297"/>
      <c r="H32" s="298"/>
      <c r="I32" s="297"/>
      <c r="J32" s="298"/>
      <c r="K32" s="101"/>
      <c r="L32" s="2"/>
      <c r="M32" s="302">
        <f t="shared" si="1"/>
      </c>
      <c r="N32" s="5" t="str">
        <f>IF('参加人数'!E24="","",'参加人数'!E24)</f>
        <v>5年ｼﾞｬﾍﾞﾘｯｸﾎﾞｰﾙ投</v>
      </c>
      <c r="P32" s="2">
        <f t="shared" si="0"/>
        <v>0</v>
      </c>
      <c r="Q32" s="5">
        <f t="shared" si="2"/>
      </c>
      <c r="R32" s="5">
        <f t="shared" si="3"/>
      </c>
    </row>
    <row r="33" spans="1:18" s="5" customFormat="1" ht="15.75" customHeight="1">
      <c r="A33" s="39">
        <v>21</v>
      </c>
      <c r="B33" s="64"/>
      <c r="C33" s="63"/>
      <c r="D33" s="63"/>
      <c r="E33" s="63"/>
      <c r="F33" s="296"/>
      <c r="G33" s="297"/>
      <c r="H33" s="298"/>
      <c r="I33" s="297"/>
      <c r="J33" s="298"/>
      <c r="K33" s="101"/>
      <c r="L33" s="2"/>
      <c r="M33" s="302">
        <f t="shared" si="1"/>
      </c>
      <c r="N33" s="5" t="str">
        <f>IF('参加人数'!E25="","",'参加人数'!E25)</f>
        <v>6年ｼﾞｬﾍﾞﾘｯｸﾎﾞｰﾙ投</v>
      </c>
      <c r="P33" s="2">
        <f t="shared" si="0"/>
        <v>0</v>
      </c>
      <c r="Q33" s="5">
        <f t="shared" si="2"/>
      </c>
      <c r="R33" s="5">
        <f t="shared" si="3"/>
      </c>
    </row>
    <row r="34" spans="1:18" s="5" customFormat="1" ht="15.75" customHeight="1">
      <c r="A34" s="39">
        <v>22</v>
      </c>
      <c r="B34" s="64"/>
      <c r="C34" s="63"/>
      <c r="D34" s="63"/>
      <c r="E34" s="63"/>
      <c r="F34" s="296"/>
      <c r="G34" s="297"/>
      <c r="H34" s="298"/>
      <c r="I34" s="297"/>
      <c r="J34" s="298"/>
      <c r="K34" s="101"/>
      <c r="L34" s="2"/>
      <c r="M34" s="302">
        <f t="shared" si="1"/>
      </c>
      <c r="N34" s="5" t="str">
        <f>IF('参加人数'!E26="","",'参加人数'!E26)</f>
        <v>6年砲丸投</v>
      </c>
      <c r="P34" s="2">
        <f t="shared" si="0"/>
        <v>0</v>
      </c>
      <c r="Q34" s="5">
        <f t="shared" si="2"/>
      </c>
      <c r="R34" s="5">
        <f t="shared" si="3"/>
      </c>
    </row>
    <row r="35" spans="1:18" s="5" customFormat="1" ht="15.75" customHeight="1">
      <c r="A35" s="39">
        <v>23</v>
      </c>
      <c r="B35" s="64"/>
      <c r="C35" s="63"/>
      <c r="D35" s="63"/>
      <c r="E35" s="63"/>
      <c r="F35" s="296"/>
      <c r="G35" s="297"/>
      <c r="H35" s="298"/>
      <c r="I35" s="297"/>
      <c r="J35" s="298"/>
      <c r="K35" s="101"/>
      <c r="L35" s="2"/>
      <c r="M35" s="302">
        <f t="shared" si="1"/>
      </c>
      <c r="P35" s="2">
        <f t="shared" si="0"/>
        <v>0</v>
      </c>
      <c r="Q35" s="5">
        <f t="shared" si="2"/>
      </c>
      <c r="R35" s="5">
        <f t="shared" si="3"/>
      </c>
    </row>
    <row r="36" spans="1:18" s="5" customFormat="1" ht="15.75" customHeight="1">
      <c r="A36" s="39">
        <v>24</v>
      </c>
      <c r="B36" s="64"/>
      <c r="C36" s="63"/>
      <c r="D36" s="63"/>
      <c r="E36" s="63"/>
      <c r="F36" s="296"/>
      <c r="G36" s="297"/>
      <c r="H36" s="298"/>
      <c r="I36" s="297"/>
      <c r="J36" s="298"/>
      <c r="K36" s="101"/>
      <c r="L36" s="2"/>
      <c r="M36" s="302">
        <f t="shared" si="1"/>
      </c>
      <c r="P36" s="2">
        <f t="shared" si="0"/>
        <v>0</v>
      </c>
      <c r="Q36" s="5">
        <f t="shared" si="2"/>
      </c>
      <c r="R36" s="5">
        <f t="shared" si="3"/>
      </c>
    </row>
    <row r="37" spans="1:18" s="5" customFormat="1" ht="15.75" customHeight="1">
      <c r="A37" s="39">
        <v>25</v>
      </c>
      <c r="B37" s="64"/>
      <c r="C37" s="63"/>
      <c r="D37" s="63"/>
      <c r="E37" s="63"/>
      <c r="F37" s="296"/>
      <c r="G37" s="297"/>
      <c r="H37" s="298"/>
      <c r="I37" s="297"/>
      <c r="J37" s="298"/>
      <c r="K37" s="101"/>
      <c r="L37" s="2"/>
      <c r="M37" s="302">
        <f t="shared" si="1"/>
      </c>
      <c r="P37" s="2">
        <f t="shared" si="0"/>
        <v>0</v>
      </c>
      <c r="Q37" s="5">
        <f t="shared" si="2"/>
      </c>
      <c r="R37" s="5">
        <f t="shared" si="3"/>
      </c>
    </row>
    <row r="38" spans="1:18" s="5" customFormat="1" ht="15.75" customHeight="1">
      <c r="A38" s="39">
        <v>26</v>
      </c>
      <c r="B38" s="64"/>
      <c r="C38" s="63"/>
      <c r="D38" s="63"/>
      <c r="E38" s="63"/>
      <c r="F38" s="296"/>
      <c r="G38" s="297"/>
      <c r="H38" s="298"/>
      <c r="I38" s="297"/>
      <c r="J38" s="298"/>
      <c r="K38" s="101"/>
      <c r="L38" s="2"/>
      <c r="M38" s="302">
        <f t="shared" si="1"/>
      </c>
      <c r="P38" s="2">
        <f t="shared" si="0"/>
        <v>0</v>
      </c>
      <c r="Q38" s="5">
        <f t="shared" si="2"/>
      </c>
      <c r="R38" s="5">
        <f t="shared" si="3"/>
      </c>
    </row>
    <row r="39" spans="1:18" s="5" customFormat="1" ht="15.75" customHeight="1">
      <c r="A39" s="39">
        <v>27</v>
      </c>
      <c r="B39" s="64"/>
      <c r="C39" s="63"/>
      <c r="D39" s="63"/>
      <c r="E39" s="63"/>
      <c r="F39" s="296"/>
      <c r="G39" s="297"/>
      <c r="H39" s="298"/>
      <c r="I39" s="297"/>
      <c r="J39" s="298"/>
      <c r="K39" s="101"/>
      <c r="L39" s="2"/>
      <c r="M39" s="302">
        <f t="shared" si="1"/>
      </c>
      <c r="P39" s="2">
        <f t="shared" si="0"/>
        <v>0</v>
      </c>
      <c r="Q39" s="5">
        <f t="shared" si="2"/>
      </c>
      <c r="R39" s="5">
        <f t="shared" si="3"/>
      </c>
    </row>
    <row r="40" spans="1:18" s="5" customFormat="1" ht="15.75" customHeight="1">
      <c r="A40" s="39">
        <v>28</v>
      </c>
      <c r="B40" s="64"/>
      <c r="C40" s="63"/>
      <c r="D40" s="63"/>
      <c r="E40" s="63"/>
      <c r="F40" s="296"/>
      <c r="G40" s="297"/>
      <c r="H40" s="298"/>
      <c r="I40" s="297"/>
      <c r="J40" s="298"/>
      <c r="K40" s="101"/>
      <c r="L40" s="2"/>
      <c r="M40" s="302">
        <f aca="true" t="shared" si="4" ref="M40:M59">IF(AND(G40="",I40=""),"",IF(OR(G40="",NOT(OR(G40="",F40=Q40)),NOT(OR(I40="",F40=R40))),"学年、種目選択エラー",""))</f>
      </c>
      <c r="P40" s="2">
        <f aca="true" t="shared" si="5" ref="P40:P59">COUNTA(G40,I40)</f>
        <v>0</v>
      </c>
      <c r="Q40" s="5">
        <f aca="true" t="shared" si="6" ref="Q40:Q59">IF(G40="","",VALUE(LEFT(G40,1)))</f>
      </c>
      <c r="R40" s="5">
        <f aca="true" t="shared" si="7" ref="R40:R59">IF(I40="","",VALUE(LEFT(I40,1)))</f>
      </c>
    </row>
    <row r="41" spans="1:18" s="5" customFormat="1" ht="15.75" customHeight="1">
      <c r="A41" s="39">
        <v>29</v>
      </c>
      <c r="B41" s="64"/>
      <c r="C41" s="63"/>
      <c r="D41" s="63"/>
      <c r="E41" s="63"/>
      <c r="F41" s="296"/>
      <c r="G41" s="297"/>
      <c r="H41" s="298"/>
      <c r="I41" s="297"/>
      <c r="J41" s="298"/>
      <c r="K41" s="101"/>
      <c r="L41" s="2"/>
      <c r="M41" s="302">
        <f t="shared" si="4"/>
      </c>
      <c r="P41" s="2">
        <f t="shared" si="5"/>
        <v>0</v>
      </c>
      <c r="Q41" s="5">
        <f t="shared" si="6"/>
      </c>
      <c r="R41" s="5">
        <f t="shared" si="7"/>
      </c>
    </row>
    <row r="42" spans="1:18" s="5" customFormat="1" ht="15.75" customHeight="1">
      <c r="A42" s="39">
        <v>30</v>
      </c>
      <c r="B42" s="64"/>
      <c r="C42" s="63"/>
      <c r="D42" s="63"/>
      <c r="E42" s="63"/>
      <c r="F42" s="296"/>
      <c r="G42" s="297"/>
      <c r="H42" s="298"/>
      <c r="I42" s="297"/>
      <c r="J42" s="298"/>
      <c r="K42" s="101"/>
      <c r="L42" s="2"/>
      <c r="M42" s="302">
        <f t="shared" si="4"/>
      </c>
      <c r="P42" s="2">
        <f t="shared" si="5"/>
        <v>0</v>
      </c>
      <c r="Q42" s="5">
        <f t="shared" si="6"/>
      </c>
      <c r="R42" s="5">
        <f t="shared" si="7"/>
      </c>
    </row>
    <row r="43" spans="1:18" s="5" customFormat="1" ht="15.75" customHeight="1">
      <c r="A43" s="39">
        <v>31</v>
      </c>
      <c r="B43" s="64"/>
      <c r="C43" s="63"/>
      <c r="D43" s="63"/>
      <c r="E43" s="63"/>
      <c r="F43" s="296"/>
      <c r="G43" s="297"/>
      <c r="H43" s="298"/>
      <c r="I43" s="297"/>
      <c r="J43" s="298"/>
      <c r="K43" s="101"/>
      <c r="L43" s="2"/>
      <c r="M43" s="302">
        <f t="shared" si="4"/>
      </c>
      <c r="P43" s="2">
        <f t="shared" si="5"/>
        <v>0</v>
      </c>
      <c r="Q43" s="5">
        <f t="shared" si="6"/>
      </c>
      <c r="R43" s="5">
        <f t="shared" si="7"/>
      </c>
    </row>
    <row r="44" spans="1:18" s="5" customFormat="1" ht="15.75" customHeight="1">
      <c r="A44" s="39">
        <v>32</v>
      </c>
      <c r="B44" s="64"/>
      <c r="C44" s="63"/>
      <c r="D44" s="63"/>
      <c r="E44" s="63"/>
      <c r="F44" s="296"/>
      <c r="G44" s="297"/>
      <c r="H44" s="298"/>
      <c r="I44" s="297"/>
      <c r="J44" s="298"/>
      <c r="K44" s="101"/>
      <c r="L44" s="2"/>
      <c r="M44" s="302">
        <f t="shared" si="4"/>
      </c>
      <c r="P44" s="2">
        <f t="shared" si="5"/>
        <v>0</v>
      </c>
      <c r="Q44" s="5">
        <f t="shared" si="6"/>
      </c>
      <c r="R44" s="5">
        <f t="shared" si="7"/>
      </c>
    </row>
    <row r="45" spans="1:18" s="5" customFormat="1" ht="15.75" customHeight="1">
      <c r="A45" s="39">
        <v>33</v>
      </c>
      <c r="B45" s="64"/>
      <c r="C45" s="63"/>
      <c r="D45" s="63"/>
      <c r="E45" s="63"/>
      <c r="F45" s="296"/>
      <c r="G45" s="297"/>
      <c r="H45" s="298"/>
      <c r="I45" s="297"/>
      <c r="J45" s="298"/>
      <c r="K45" s="101"/>
      <c r="L45" s="2"/>
      <c r="M45" s="302">
        <f t="shared" si="4"/>
      </c>
      <c r="P45" s="2">
        <f t="shared" si="5"/>
        <v>0</v>
      </c>
      <c r="Q45" s="5">
        <f t="shared" si="6"/>
      </c>
      <c r="R45" s="5">
        <f t="shared" si="7"/>
      </c>
    </row>
    <row r="46" spans="1:18" s="5" customFormat="1" ht="15.75" customHeight="1">
      <c r="A46" s="39">
        <v>34</v>
      </c>
      <c r="B46" s="64"/>
      <c r="C46" s="63"/>
      <c r="D46" s="63"/>
      <c r="E46" s="63"/>
      <c r="F46" s="296"/>
      <c r="G46" s="297"/>
      <c r="H46" s="298"/>
      <c r="I46" s="297"/>
      <c r="J46" s="298"/>
      <c r="K46" s="101"/>
      <c r="L46" s="2"/>
      <c r="M46" s="302">
        <f t="shared" si="4"/>
      </c>
      <c r="P46" s="2">
        <f t="shared" si="5"/>
        <v>0</v>
      </c>
      <c r="Q46" s="5">
        <f t="shared" si="6"/>
      </c>
      <c r="R46" s="5">
        <f t="shared" si="7"/>
      </c>
    </row>
    <row r="47" spans="1:18" s="5" customFormat="1" ht="15.75" customHeight="1">
      <c r="A47" s="39">
        <v>35</v>
      </c>
      <c r="B47" s="64"/>
      <c r="C47" s="63"/>
      <c r="D47" s="63"/>
      <c r="E47" s="63"/>
      <c r="F47" s="296"/>
      <c r="G47" s="297"/>
      <c r="H47" s="298"/>
      <c r="I47" s="297"/>
      <c r="J47" s="298"/>
      <c r="K47" s="101"/>
      <c r="L47" s="2"/>
      <c r="M47" s="302">
        <f t="shared" si="4"/>
      </c>
      <c r="P47" s="2">
        <f t="shared" si="5"/>
        <v>0</v>
      </c>
      <c r="Q47" s="5">
        <f t="shared" si="6"/>
      </c>
      <c r="R47" s="5">
        <f t="shared" si="7"/>
      </c>
    </row>
    <row r="48" spans="1:18" s="5" customFormat="1" ht="15.75" customHeight="1">
      <c r="A48" s="39">
        <v>36</v>
      </c>
      <c r="B48" s="64"/>
      <c r="C48" s="63"/>
      <c r="D48" s="63"/>
      <c r="E48" s="63"/>
      <c r="F48" s="296"/>
      <c r="G48" s="297"/>
      <c r="H48" s="298"/>
      <c r="I48" s="297"/>
      <c r="J48" s="298"/>
      <c r="K48" s="101"/>
      <c r="L48" s="2"/>
      <c r="M48" s="302">
        <f t="shared" si="4"/>
      </c>
      <c r="P48" s="2">
        <f t="shared" si="5"/>
        <v>0</v>
      </c>
      <c r="Q48" s="5">
        <f t="shared" si="6"/>
      </c>
      <c r="R48" s="5">
        <f t="shared" si="7"/>
      </c>
    </row>
    <row r="49" spans="1:18" s="5" customFormat="1" ht="15.75" customHeight="1">
      <c r="A49" s="39">
        <v>37</v>
      </c>
      <c r="B49" s="64"/>
      <c r="C49" s="63"/>
      <c r="D49" s="63"/>
      <c r="E49" s="63"/>
      <c r="F49" s="296"/>
      <c r="G49" s="297"/>
      <c r="H49" s="298"/>
      <c r="I49" s="297"/>
      <c r="J49" s="298"/>
      <c r="K49" s="101"/>
      <c r="L49" s="2"/>
      <c r="M49" s="302">
        <f t="shared" si="4"/>
      </c>
      <c r="P49" s="2">
        <f t="shared" si="5"/>
        <v>0</v>
      </c>
      <c r="Q49" s="5">
        <f t="shared" si="6"/>
      </c>
      <c r="R49" s="5">
        <f t="shared" si="7"/>
      </c>
    </row>
    <row r="50" spans="1:18" s="5" customFormat="1" ht="15.75" customHeight="1">
      <c r="A50" s="39">
        <v>38</v>
      </c>
      <c r="B50" s="64"/>
      <c r="C50" s="63"/>
      <c r="D50" s="63"/>
      <c r="E50" s="63"/>
      <c r="F50" s="296"/>
      <c r="G50" s="297"/>
      <c r="H50" s="298"/>
      <c r="I50" s="297"/>
      <c r="J50" s="298"/>
      <c r="K50" s="101"/>
      <c r="L50" s="2"/>
      <c r="M50" s="302">
        <f t="shared" si="4"/>
      </c>
      <c r="P50" s="2">
        <f t="shared" si="5"/>
        <v>0</v>
      </c>
      <c r="Q50" s="5">
        <f t="shared" si="6"/>
      </c>
      <c r="R50" s="5">
        <f t="shared" si="7"/>
      </c>
    </row>
    <row r="51" spans="1:18" s="5" customFormat="1" ht="15.75" customHeight="1">
      <c r="A51" s="39">
        <v>39</v>
      </c>
      <c r="B51" s="64"/>
      <c r="C51" s="63"/>
      <c r="D51" s="63"/>
      <c r="E51" s="63"/>
      <c r="F51" s="296"/>
      <c r="G51" s="297"/>
      <c r="H51" s="298"/>
      <c r="I51" s="297"/>
      <c r="J51" s="298"/>
      <c r="K51" s="101"/>
      <c r="L51" s="2"/>
      <c r="M51" s="302">
        <f t="shared" si="4"/>
      </c>
      <c r="P51" s="2">
        <f t="shared" si="5"/>
        <v>0</v>
      </c>
      <c r="Q51" s="5">
        <f t="shared" si="6"/>
      </c>
      <c r="R51" s="5">
        <f t="shared" si="7"/>
      </c>
    </row>
    <row r="52" spans="1:18" s="5" customFormat="1" ht="15.75" customHeight="1">
      <c r="A52" s="39">
        <v>40</v>
      </c>
      <c r="B52" s="64"/>
      <c r="C52" s="63"/>
      <c r="D52" s="63"/>
      <c r="E52" s="63"/>
      <c r="F52" s="296"/>
      <c r="G52" s="297"/>
      <c r="H52" s="298"/>
      <c r="I52" s="297"/>
      <c r="J52" s="298"/>
      <c r="K52" s="101"/>
      <c r="L52" s="2"/>
      <c r="M52" s="302">
        <f t="shared" si="4"/>
      </c>
      <c r="P52" s="2">
        <f t="shared" si="5"/>
        <v>0</v>
      </c>
      <c r="Q52" s="5">
        <f t="shared" si="6"/>
      </c>
      <c r="R52" s="5">
        <f t="shared" si="7"/>
      </c>
    </row>
    <row r="53" spans="1:22" ht="15.75" customHeight="1">
      <c r="A53" s="39">
        <v>41</v>
      </c>
      <c r="B53" s="64"/>
      <c r="C53" s="63"/>
      <c r="D53" s="63"/>
      <c r="E53" s="63"/>
      <c r="F53" s="296"/>
      <c r="G53" s="297"/>
      <c r="H53" s="298"/>
      <c r="I53" s="297"/>
      <c r="J53" s="298"/>
      <c r="K53" s="101"/>
      <c r="M53" s="302">
        <f t="shared" si="4"/>
      </c>
      <c r="N53" s="5"/>
      <c r="O53" s="5"/>
      <c r="P53" s="2">
        <f t="shared" si="5"/>
        <v>0</v>
      </c>
      <c r="Q53" s="5">
        <f t="shared" si="6"/>
      </c>
      <c r="R53" s="5">
        <f t="shared" si="7"/>
      </c>
      <c r="S53" s="5"/>
      <c r="T53" s="5"/>
      <c r="U53" s="5"/>
      <c r="V53" s="5"/>
    </row>
    <row r="54" spans="1:22" ht="15.75" customHeight="1">
      <c r="A54" s="39">
        <v>42</v>
      </c>
      <c r="B54" s="64"/>
      <c r="C54" s="63"/>
      <c r="D54" s="63"/>
      <c r="E54" s="63"/>
      <c r="F54" s="296"/>
      <c r="G54" s="297"/>
      <c r="H54" s="298"/>
      <c r="I54" s="297"/>
      <c r="J54" s="298"/>
      <c r="K54" s="101"/>
      <c r="M54" s="302">
        <f t="shared" si="4"/>
      </c>
      <c r="N54" s="5"/>
      <c r="O54" s="5"/>
      <c r="P54" s="2">
        <f t="shared" si="5"/>
        <v>0</v>
      </c>
      <c r="Q54" s="5">
        <f t="shared" si="6"/>
      </c>
      <c r="R54" s="5">
        <f t="shared" si="7"/>
      </c>
      <c r="S54" s="5"/>
      <c r="T54" s="5"/>
      <c r="U54" s="5"/>
      <c r="V54" s="5"/>
    </row>
    <row r="55" spans="1:22" ht="15.75" customHeight="1">
      <c r="A55" s="39">
        <v>43</v>
      </c>
      <c r="B55" s="64"/>
      <c r="C55" s="63"/>
      <c r="D55" s="63"/>
      <c r="E55" s="63"/>
      <c r="F55" s="296"/>
      <c r="G55" s="297"/>
      <c r="H55" s="298"/>
      <c r="I55" s="297"/>
      <c r="J55" s="298"/>
      <c r="K55" s="101"/>
      <c r="M55" s="302">
        <f t="shared" si="4"/>
      </c>
      <c r="N55" s="5"/>
      <c r="O55" s="5"/>
      <c r="P55" s="2">
        <f t="shared" si="5"/>
        <v>0</v>
      </c>
      <c r="Q55" s="5">
        <f t="shared" si="6"/>
      </c>
      <c r="R55" s="5">
        <f t="shared" si="7"/>
      </c>
      <c r="S55" s="5"/>
      <c r="T55" s="5"/>
      <c r="U55" s="5"/>
      <c r="V55" s="5"/>
    </row>
    <row r="56" spans="1:22" ht="15.75" customHeight="1">
      <c r="A56" s="39">
        <v>44</v>
      </c>
      <c r="B56" s="64"/>
      <c r="C56" s="63"/>
      <c r="D56" s="63"/>
      <c r="E56" s="63"/>
      <c r="F56" s="296"/>
      <c r="G56" s="297"/>
      <c r="H56" s="298"/>
      <c r="I56" s="297"/>
      <c r="J56" s="298"/>
      <c r="K56" s="101"/>
      <c r="M56" s="302">
        <f t="shared" si="4"/>
      </c>
      <c r="N56" s="5"/>
      <c r="O56" s="5"/>
      <c r="P56" s="2">
        <f t="shared" si="5"/>
        <v>0</v>
      </c>
      <c r="Q56" s="5">
        <f t="shared" si="6"/>
      </c>
      <c r="R56" s="5">
        <f t="shared" si="7"/>
      </c>
      <c r="S56" s="5"/>
      <c r="T56" s="5"/>
      <c r="U56" s="5"/>
      <c r="V56" s="5"/>
    </row>
    <row r="57" spans="1:22" ht="15.75" customHeight="1">
      <c r="A57" s="39">
        <v>45</v>
      </c>
      <c r="B57" s="64"/>
      <c r="C57" s="63"/>
      <c r="D57" s="63"/>
      <c r="E57" s="63"/>
      <c r="F57" s="296"/>
      <c r="G57" s="297"/>
      <c r="H57" s="298"/>
      <c r="I57" s="297"/>
      <c r="J57" s="298"/>
      <c r="K57" s="101"/>
      <c r="M57" s="302">
        <f t="shared" si="4"/>
      </c>
      <c r="N57" s="5"/>
      <c r="O57" s="5"/>
      <c r="P57" s="2">
        <f t="shared" si="5"/>
        <v>0</v>
      </c>
      <c r="Q57" s="5">
        <f t="shared" si="6"/>
      </c>
      <c r="R57" s="5">
        <f t="shared" si="7"/>
      </c>
      <c r="S57" s="5"/>
      <c r="T57" s="5"/>
      <c r="U57" s="5"/>
      <c r="V57" s="5"/>
    </row>
    <row r="58" spans="1:22" s="299" customFormat="1" ht="15.75" customHeight="1">
      <c r="A58" s="39">
        <v>46</v>
      </c>
      <c r="B58" s="64"/>
      <c r="C58" s="63"/>
      <c r="D58" s="63"/>
      <c r="E58" s="63"/>
      <c r="F58" s="296"/>
      <c r="G58" s="297"/>
      <c r="H58" s="298"/>
      <c r="I58" s="297"/>
      <c r="J58" s="298"/>
      <c r="K58" s="101"/>
      <c r="L58" s="2"/>
      <c r="M58" s="302">
        <f t="shared" si="4"/>
      </c>
      <c r="N58" s="5"/>
      <c r="O58" s="5"/>
      <c r="P58" s="2">
        <f t="shared" si="5"/>
        <v>0</v>
      </c>
      <c r="Q58" s="5">
        <f t="shared" si="6"/>
      </c>
      <c r="R58" s="5">
        <f t="shared" si="7"/>
      </c>
      <c r="S58" s="5"/>
      <c r="T58" s="5"/>
      <c r="U58" s="5"/>
      <c r="V58" s="5"/>
    </row>
    <row r="59" spans="1:22" ht="15.75" customHeight="1">
      <c r="A59" s="39">
        <v>47</v>
      </c>
      <c r="B59" s="64"/>
      <c r="C59" s="63"/>
      <c r="D59" s="63"/>
      <c r="E59" s="63"/>
      <c r="F59" s="296"/>
      <c r="G59" s="297"/>
      <c r="H59" s="298"/>
      <c r="I59" s="297"/>
      <c r="J59" s="298"/>
      <c r="K59" s="101"/>
      <c r="M59" s="302">
        <f t="shared" si="4"/>
      </c>
      <c r="N59" s="5"/>
      <c r="O59" s="5"/>
      <c r="P59" s="2">
        <f t="shared" si="5"/>
        <v>0</v>
      </c>
      <c r="Q59" s="5">
        <f t="shared" si="6"/>
      </c>
      <c r="R59" s="5">
        <f t="shared" si="7"/>
      </c>
      <c r="S59" s="5"/>
      <c r="T59" s="5"/>
      <c r="U59" s="5"/>
      <c r="V59" s="5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</sheetData>
  <sheetProtection sheet="1" selectLockedCells="1"/>
  <mergeCells count="12">
    <mergeCell ref="D8:E8"/>
    <mergeCell ref="G1:H1"/>
    <mergeCell ref="G10:H10"/>
    <mergeCell ref="I10:J10"/>
    <mergeCell ref="G3:H3"/>
    <mergeCell ref="H8:I8"/>
    <mergeCell ref="I3:K3"/>
    <mergeCell ref="A3:B3"/>
    <mergeCell ref="A1:B1"/>
    <mergeCell ref="C1:E1"/>
    <mergeCell ref="C3:D3"/>
    <mergeCell ref="C2:E2"/>
  </mergeCells>
  <dataValidations count="5">
    <dataValidation type="list" allowBlank="1" showInputMessage="1" showErrorMessage="1" sqref="K13:K59">
      <formula1>"○"</formula1>
    </dataValidation>
    <dataValidation allowBlank="1" showInputMessage="1" showErrorMessage="1" imeMode="disabled" sqref="J13:J59 E7 H13:H59"/>
    <dataValidation type="list" allowBlank="1" showInputMessage="1" showErrorMessage="1" error="入力が正しくありません&#10;" sqref="G13:G59 I13:I59">
      <formula1>$N$12:$N$38</formula1>
    </dataValidation>
    <dataValidation allowBlank="1" showInputMessage="1" showErrorMessage="1" imeMode="on" sqref="E13:E59 C13:C59"/>
    <dataValidation allowBlank="1" showInputMessage="1" showErrorMessage="1" imeMode="halfKatakana" sqref="D12:D59"/>
  </dataValidations>
  <printOptions horizontalCentered="1"/>
  <pageMargins left="0.3937007874015748" right="0.3937007874015748" top="0.35433070866141736" bottom="0.15748031496062992" header="0.35433070866141736" footer="0.2362204724409449"/>
  <pageSetup horizontalDpi="600" verticalDpi="600" orientation="portrait" paperSize="9" scale="93" r:id="rId1"/>
  <headerFooter alignWithMargins="0">
    <oddHeader>&amp;RP 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241</v>
      </c>
      <c r="C12" s="11" t="s">
        <v>208</v>
      </c>
    </row>
    <row r="13" spans="1:3" ht="13.5">
      <c r="A13" s="11" t="s">
        <v>242</v>
      </c>
      <c r="B13" s="11" t="s">
        <v>243</v>
      </c>
      <c r="C13" s="11" t="s">
        <v>208</v>
      </c>
    </row>
    <row r="14" spans="1:3" ht="13.5">
      <c r="A14" s="11" t="s">
        <v>248</v>
      </c>
      <c r="B14" s="11" t="s">
        <v>249</v>
      </c>
      <c r="C14" s="11" t="s">
        <v>208</v>
      </c>
    </row>
    <row r="15" spans="1:3" ht="13.5">
      <c r="A15" s="11" t="s">
        <v>250</v>
      </c>
      <c r="B15" s="11" t="s">
        <v>251</v>
      </c>
      <c r="C15" s="11" t="s">
        <v>208</v>
      </c>
    </row>
    <row r="16" spans="1:3" ht="13.5">
      <c r="A16" s="11" t="s">
        <v>252</v>
      </c>
      <c r="B16" s="11" t="s">
        <v>253</v>
      </c>
      <c r="C16" s="11" t="s">
        <v>208</v>
      </c>
    </row>
    <row r="17" spans="1:3" ht="13.5">
      <c r="A17" s="11" t="s">
        <v>254</v>
      </c>
      <c r="B17" s="11" t="s">
        <v>255</v>
      </c>
      <c r="C17" s="11" t="s">
        <v>208</v>
      </c>
    </row>
    <row r="18" spans="1:3" ht="13.5">
      <c r="A18" s="11" t="s">
        <v>256</v>
      </c>
      <c r="B18" s="11" t="s">
        <v>257</v>
      </c>
      <c r="C18" s="11" t="s">
        <v>208</v>
      </c>
    </row>
    <row r="19" spans="1:3" ht="13.5">
      <c r="A19" s="11" t="s">
        <v>258</v>
      </c>
      <c r="B19" s="11" t="s">
        <v>259</v>
      </c>
      <c r="C19" s="11" t="s">
        <v>193</v>
      </c>
    </row>
    <row r="20" spans="1:3" ht="13.5">
      <c r="A20" s="11" t="s">
        <v>267</v>
      </c>
      <c r="B20" s="11" t="s">
        <v>268</v>
      </c>
      <c r="C20" s="11" t="s">
        <v>287</v>
      </c>
    </row>
    <row r="21" spans="1:3" ht="13.5">
      <c r="A21" s="11" t="s">
        <v>272</v>
      </c>
      <c r="B21" s="11" t="s">
        <v>273</v>
      </c>
      <c r="C21" s="11" t="s">
        <v>193</v>
      </c>
    </row>
    <row r="22" spans="1:3" ht="13.5">
      <c r="A22" s="11" t="s">
        <v>279</v>
      </c>
      <c r="B22" s="11" t="s">
        <v>123</v>
      </c>
      <c r="C22" s="11" t="s">
        <v>294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241</v>
      </c>
      <c r="C11" s="11" t="s">
        <v>208</v>
      </c>
    </row>
    <row r="12" spans="1:3" ht="13.5">
      <c r="A12" s="11" t="s">
        <v>242</v>
      </c>
      <c r="B12" s="11" t="s">
        <v>243</v>
      </c>
      <c r="C12" s="11" t="s">
        <v>208</v>
      </c>
    </row>
    <row r="13" spans="1:3" ht="13.5">
      <c r="A13" s="11" t="s">
        <v>248</v>
      </c>
      <c r="B13" s="11" t="s">
        <v>249</v>
      </c>
      <c r="C13" s="11" t="s">
        <v>208</v>
      </c>
    </row>
    <row r="14" spans="1:3" ht="13.5">
      <c r="A14" s="11" t="s">
        <v>250</v>
      </c>
      <c r="B14" s="11" t="s">
        <v>251</v>
      </c>
      <c r="C14" s="11" t="s">
        <v>208</v>
      </c>
    </row>
    <row r="15" spans="1:3" ht="13.5">
      <c r="A15" s="11" t="s">
        <v>252</v>
      </c>
      <c r="B15" s="11" t="s">
        <v>253</v>
      </c>
      <c r="C15" s="11" t="s">
        <v>208</v>
      </c>
    </row>
    <row r="16" spans="1:3" ht="13.5">
      <c r="A16" s="11" t="s">
        <v>254</v>
      </c>
      <c r="B16" s="11" t="s">
        <v>255</v>
      </c>
      <c r="C16" s="11" t="s">
        <v>208</v>
      </c>
    </row>
    <row r="17" spans="1:3" ht="13.5">
      <c r="A17" s="11" t="s">
        <v>256</v>
      </c>
      <c r="B17" s="11" t="s">
        <v>257</v>
      </c>
      <c r="C17" s="11" t="s">
        <v>208</v>
      </c>
    </row>
    <row r="18" spans="1:3" ht="13.5">
      <c r="A18" s="11" t="s">
        <v>264</v>
      </c>
      <c r="B18" s="11" t="s">
        <v>259</v>
      </c>
      <c r="C18" s="11" t="s">
        <v>284</v>
      </c>
    </row>
    <row r="19" spans="1:3" ht="13.5">
      <c r="A19" s="11" t="s">
        <v>270</v>
      </c>
      <c r="B19" s="11" t="s">
        <v>268</v>
      </c>
      <c r="C19" s="11" t="s">
        <v>289</v>
      </c>
    </row>
    <row r="20" spans="1:3" ht="13.5">
      <c r="A20" s="11" t="s">
        <v>277</v>
      </c>
      <c r="B20" s="11" t="s">
        <v>273</v>
      </c>
      <c r="C20" s="11" t="s">
        <v>293</v>
      </c>
    </row>
    <row r="21" spans="1:3" ht="13.5">
      <c r="A21" s="11" t="s">
        <v>125</v>
      </c>
      <c r="B21" s="11" t="s">
        <v>123</v>
      </c>
      <c r="C21" s="11" t="s">
        <v>296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241</v>
      </c>
      <c r="C39" s="11" t="s">
        <v>208</v>
      </c>
    </row>
    <row r="40" spans="1:3" ht="13.5">
      <c r="A40" s="11" t="s">
        <v>242</v>
      </c>
      <c r="B40" s="11" t="s">
        <v>243</v>
      </c>
      <c r="C40" s="11" t="s">
        <v>208</v>
      </c>
    </row>
    <row r="41" spans="1:3" ht="13.5">
      <c r="A41" s="11" t="s">
        <v>244</v>
      </c>
      <c r="B41" s="11" t="s">
        <v>245</v>
      </c>
      <c r="C41" s="11" t="s">
        <v>208</v>
      </c>
    </row>
    <row r="42" spans="1:3" ht="13.5">
      <c r="A42" s="11" t="s">
        <v>246</v>
      </c>
      <c r="B42" s="11" t="s">
        <v>247</v>
      </c>
      <c r="C42" s="11" t="s">
        <v>208</v>
      </c>
    </row>
    <row r="43" spans="1:3" ht="13.5">
      <c r="A43" s="11" t="s">
        <v>248</v>
      </c>
      <c r="B43" s="11" t="s">
        <v>249</v>
      </c>
      <c r="C43" s="11" t="s">
        <v>208</v>
      </c>
    </row>
    <row r="44" spans="1:3" ht="13.5">
      <c r="A44" s="11" t="s">
        <v>250</v>
      </c>
      <c r="B44" s="11" t="s">
        <v>251</v>
      </c>
      <c r="C44" s="11" t="s">
        <v>208</v>
      </c>
    </row>
    <row r="45" spans="1:3" ht="13.5">
      <c r="A45" s="11" t="s">
        <v>252</v>
      </c>
      <c r="B45" s="11" t="s">
        <v>253</v>
      </c>
      <c r="C45" s="11" t="s">
        <v>208</v>
      </c>
    </row>
    <row r="46" spans="1:3" ht="13.5">
      <c r="A46" s="11" t="s">
        <v>254</v>
      </c>
      <c r="B46" s="11" t="s">
        <v>255</v>
      </c>
      <c r="C46" s="11" t="s">
        <v>208</v>
      </c>
    </row>
    <row r="47" spans="1:3" ht="13.5">
      <c r="A47" s="11" t="s">
        <v>256</v>
      </c>
      <c r="B47" s="11" t="s">
        <v>257</v>
      </c>
      <c r="C47" s="11" t="s">
        <v>208</v>
      </c>
    </row>
    <row r="48" spans="1:3" ht="13.5">
      <c r="A48" s="11" t="s">
        <v>258</v>
      </c>
      <c r="B48" s="11" t="s">
        <v>259</v>
      </c>
      <c r="C48" s="11" t="s">
        <v>193</v>
      </c>
    </row>
    <row r="49" spans="1:3" ht="13.5">
      <c r="A49" s="11" t="s">
        <v>260</v>
      </c>
      <c r="B49" s="11" t="s">
        <v>259</v>
      </c>
      <c r="C49" s="11" t="s">
        <v>194</v>
      </c>
    </row>
    <row r="50" spans="1:3" ht="13.5">
      <c r="A50" s="11" t="s">
        <v>261</v>
      </c>
      <c r="B50" s="11" t="s">
        <v>259</v>
      </c>
      <c r="C50" s="11" t="s">
        <v>195</v>
      </c>
    </row>
    <row r="51" spans="1:3" ht="13.5">
      <c r="A51" s="11" t="s">
        <v>262</v>
      </c>
      <c r="B51" s="11" t="s">
        <v>259</v>
      </c>
      <c r="C51" s="11" t="s">
        <v>196</v>
      </c>
    </row>
    <row r="52" spans="1:3" ht="13.5">
      <c r="A52" s="11" t="s">
        <v>263</v>
      </c>
      <c r="B52" s="11" t="s">
        <v>259</v>
      </c>
      <c r="C52" s="11" t="s">
        <v>283</v>
      </c>
    </row>
    <row r="53" spans="1:3" ht="13.5">
      <c r="A53" s="11" t="s">
        <v>264</v>
      </c>
      <c r="B53" s="11" t="s">
        <v>259</v>
      </c>
      <c r="C53" s="11" t="s">
        <v>284</v>
      </c>
    </row>
    <row r="54" spans="1:3" ht="13.5">
      <c r="A54" s="11" t="s">
        <v>265</v>
      </c>
      <c r="B54" s="11" t="s">
        <v>259</v>
      </c>
      <c r="C54" s="11" t="s">
        <v>285</v>
      </c>
    </row>
    <row r="55" spans="1:3" ht="13.5">
      <c r="A55" s="11" t="s">
        <v>266</v>
      </c>
      <c r="B55" s="11" t="s">
        <v>259</v>
      </c>
      <c r="C55" s="11" t="s">
        <v>286</v>
      </c>
    </row>
    <row r="56" spans="1:3" ht="13.5">
      <c r="A56" s="11" t="s">
        <v>267</v>
      </c>
      <c r="B56" s="11" t="s">
        <v>268</v>
      </c>
      <c r="C56" s="11" t="s">
        <v>287</v>
      </c>
    </row>
    <row r="57" spans="1:3" ht="13.5">
      <c r="A57" s="11" t="s">
        <v>269</v>
      </c>
      <c r="B57" s="11" t="s">
        <v>268</v>
      </c>
      <c r="C57" s="11" t="s">
        <v>288</v>
      </c>
    </row>
    <row r="58" spans="1:3" ht="13.5">
      <c r="A58" s="11" t="s">
        <v>270</v>
      </c>
      <c r="B58" s="11" t="s">
        <v>268</v>
      </c>
      <c r="C58" s="11" t="s">
        <v>289</v>
      </c>
    </row>
    <row r="59" spans="1:3" ht="13.5">
      <c r="A59" s="11" t="s">
        <v>271</v>
      </c>
      <c r="B59" s="11" t="s">
        <v>268</v>
      </c>
      <c r="C59" s="11" t="s">
        <v>290</v>
      </c>
    </row>
    <row r="60" spans="1:3" ht="13.5">
      <c r="A60" s="11" t="s">
        <v>272</v>
      </c>
      <c r="B60" s="11" t="s">
        <v>273</v>
      </c>
      <c r="C60" s="11" t="s">
        <v>193</v>
      </c>
    </row>
    <row r="61" spans="1:3" ht="13.5">
      <c r="A61" s="11" t="s">
        <v>274</v>
      </c>
      <c r="B61" s="11" t="s">
        <v>273</v>
      </c>
      <c r="C61" s="11" t="s">
        <v>291</v>
      </c>
    </row>
    <row r="62" spans="1:3" ht="13.5">
      <c r="A62" s="11" t="s">
        <v>275</v>
      </c>
      <c r="B62" s="11" t="s">
        <v>273</v>
      </c>
      <c r="C62" s="11" t="s">
        <v>195</v>
      </c>
    </row>
    <row r="63" spans="1:3" ht="13.5">
      <c r="A63" s="11" t="s">
        <v>276</v>
      </c>
      <c r="B63" s="11" t="s">
        <v>273</v>
      </c>
      <c r="C63" s="11" t="s">
        <v>292</v>
      </c>
    </row>
    <row r="64" spans="1:3" ht="13.5">
      <c r="A64" s="11" t="s">
        <v>277</v>
      </c>
      <c r="B64" s="11" t="s">
        <v>273</v>
      </c>
      <c r="C64" s="11" t="s">
        <v>293</v>
      </c>
    </row>
    <row r="65" spans="1:3" ht="13.5">
      <c r="A65" s="11" t="s">
        <v>278</v>
      </c>
      <c r="B65" s="11" t="s">
        <v>273</v>
      </c>
      <c r="C65" s="11" t="s">
        <v>285</v>
      </c>
    </row>
    <row r="66" spans="1:3" ht="13.5">
      <c r="A66" s="11" t="s">
        <v>279</v>
      </c>
      <c r="B66" s="11" t="s">
        <v>123</v>
      </c>
      <c r="C66" s="11" t="s">
        <v>294</v>
      </c>
    </row>
    <row r="67" spans="1:3" ht="13.5">
      <c r="A67" s="11" t="s">
        <v>124</v>
      </c>
      <c r="B67" s="11" t="s">
        <v>123</v>
      </c>
      <c r="C67" s="11" t="s">
        <v>295</v>
      </c>
    </row>
    <row r="68" spans="1:3" ht="13.5">
      <c r="A68" s="11" t="s">
        <v>125</v>
      </c>
      <c r="B68" s="11" t="s">
        <v>123</v>
      </c>
      <c r="C68" s="11" t="s">
        <v>296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5"/>
  </sheetPr>
  <dimension ref="B1:M67"/>
  <sheetViews>
    <sheetView showGridLines="0" workbookViewId="0" topLeftCell="A1">
      <pane ySplit="3" topLeftCell="BM4" activePane="bottomLeft" state="frozen"/>
      <selection pane="topLeft" activeCell="D19" sqref="D19"/>
      <selection pane="bottomLeft" activeCell="C16" sqref="C16"/>
    </sheetView>
  </sheetViews>
  <sheetFormatPr defaultColWidth="9.00390625" defaultRowHeight="13.5"/>
  <cols>
    <col min="1" max="1" width="1.75390625" style="141" customWidth="1"/>
    <col min="2" max="2" width="2.875" style="141" customWidth="1"/>
    <col min="3" max="3" width="12.375" style="141" customWidth="1"/>
    <col min="4" max="4" width="20.625" style="141" customWidth="1"/>
    <col min="5" max="5" width="12.00390625" style="141" customWidth="1"/>
    <col min="6" max="8" width="1.75390625" style="141" customWidth="1"/>
    <col min="9" max="9" width="17.625" style="141" hidden="1" customWidth="1"/>
    <col min="10" max="10" width="2.875" style="141" customWidth="1"/>
    <col min="11" max="11" width="12.375" style="141" customWidth="1"/>
    <col min="12" max="12" width="20.625" style="141" customWidth="1"/>
    <col min="13" max="13" width="12.00390625" style="141" customWidth="1"/>
    <col min="14" max="14" width="4.875" style="141" customWidth="1"/>
    <col min="15" max="16384" width="9.00390625" style="141" customWidth="1"/>
  </cols>
  <sheetData>
    <row r="1" spans="2:13" ht="13.5">
      <c r="B1" s="276" t="str">
        <f>IF('小学男子'!C1="","",'小学男子'!C1)&amp;"大会リレー申込み"</f>
        <v>第35回北海道小学生陸上競技記録会大会リレー申込み</v>
      </c>
      <c r="C1" s="276"/>
      <c r="D1" s="276"/>
      <c r="E1" s="276"/>
      <c r="F1" s="276"/>
      <c r="G1" s="276"/>
      <c r="H1" s="192"/>
      <c r="I1" s="192"/>
      <c r="J1" s="276" t="str">
        <f>IF('小学女子'!C1="","",'小学女子'!C1)&amp;"大会リレー申込み"</f>
        <v>第35回北海道小学生陸上競技記録会大会リレー申込み</v>
      </c>
      <c r="K1" s="276"/>
      <c r="L1" s="276"/>
      <c r="M1" s="276"/>
    </row>
    <row r="2" spans="3:11" ht="13.5">
      <c r="C2" s="142" t="s">
        <v>382</v>
      </c>
      <c r="K2" s="142" t="s">
        <v>407</v>
      </c>
    </row>
    <row r="3" spans="2:11" ht="18" customHeight="1">
      <c r="B3" s="141" t="s">
        <v>396</v>
      </c>
      <c r="C3" s="142"/>
      <c r="J3" s="142" t="s">
        <v>397</v>
      </c>
      <c r="K3" s="142"/>
    </row>
    <row r="4" spans="2:13" s="2" customFormat="1" ht="16.5" customHeight="1">
      <c r="B4" s="193"/>
      <c r="C4" s="194" t="s">
        <v>207</v>
      </c>
      <c r="D4" s="195" t="s">
        <v>383</v>
      </c>
      <c r="E4" s="195" t="s">
        <v>316</v>
      </c>
      <c r="J4" s="196"/>
      <c r="K4" s="197" t="s">
        <v>207</v>
      </c>
      <c r="L4" s="198" t="s">
        <v>383</v>
      </c>
      <c r="M4" s="198" t="s">
        <v>316</v>
      </c>
    </row>
    <row r="5" spans="2:13" ht="16.5" customHeight="1">
      <c r="B5" s="143"/>
      <c r="C5" s="205"/>
      <c r="D5" s="204"/>
      <c r="E5" s="144"/>
      <c r="I5" s="141">
        <f>IF('申込必要事項'!D3="","",'申込必要事項'!D3)</f>
      </c>
      <c r="J5" s="150"/>
      <c r="K5" s="205"/>
      <c r="L5" s="203"/>
      <c r="M5" s="151"/>
    </row>
    <row r="6" spans="2:13" s="2" customFormat="1" ht="16.5" customHeight="1">
      <c r="B6" s="199"/>
      <c r="C6" s="194" t="s">
        <v>398</v>
      </c>
      <c r="D6" s="195" t="s">
        <v>384</v>
      </c>
      <c r="E6" s="195" t="s">
        <v>199</v>
      </c>
      <c r="J6" s="200"/>
      <c r="K6" s="197" t="s">
        <v>399</v>
      </c>
      <c r="L6" s="198" t="s">
        <v>384</v>
      </c>
      <c r="M6" s="198" t="s">
        <v>199</v>
      </c>
    </row>
    <row r="7" spans="2:13" ht="16.5" customHeight="1">
      <c r="B7" s="143"/>
      <c r="C7" s="201"/>
      <c r="D7" s="206"/>
      <c r="E7" s="145"/>
      <c r="J7" s="150"/>
      <c r="K7" s="201"/>
      <c r="L7" s="208"/>
      <c r="M7" s="152"/>
    </row>
    <row r="8" spans="2:13" ht="16.5" customHeight="1">
      <c r="B8" s="146">
        <v>1</v>
      </c>
      <c r="C8" s="201"/>
      <c r="D8" s="206"/>
      <c r="E8" s="145"/>
      <c r="J8" s="153">
        <v>1</v>
      </c>
      <c r="K8" s="201"/>
      <c r="L8" s="208"/>
      <c r="M8" s="152"/>
    </row>
    <row r="9" spans="2:13" ht="16.5" customHeight="1">
      <c r="B9" s="143"/>
      <c r="C9" s="201"/>
      <c r="D9" s="206"/>
      <c r="E9" s="145"/>
      <c r="J9" s="150"/>
      <c r="K9" s="201"/>
      <c r="L9" s="208"/>
      <c r="M9" s="152"/>
    </row>
    <row r="10" spans="2:13" ht="16.5" customHeight="1">
      <c r="B10" s="143"/>
      <c r="C10" s="201"/>
      <c r="D10" s="206"/>
      <c r="E10" s="145"/>
      <c r="J10" s="150"/>
      <c r="K10" s="201"/>
      <c r="L10" s="208"/>
      <c r="M10" s="152"/>
    </row>
    <row r="11" spans="2:13" ht="16.5" customHeight="1">
      <c r="B11" s="143"/>
      <c r="C11" s="201"/>
      <c r="D11" s="206"/>
      <c r="E11" s="145"/>
      <c r="J11" s="150"/>
      <c r="K11" s="201"/>
      <c r="L11" s="208"/>
      <c r="M11" s="152"/>
    </row>
    <row r="12" spans="2:13" ht="16.5" customHeight="1">
      <c r="B12" s="147"/>
      <c r="C12" s="155"/>
      <c r="D12" s="207"/>
      <c r="E12" s="156"/>
      <c r="J12" s="154"/>
      <c r="K12" s="157"/>
      <c r="L12" s="209"/>
      <c r="M12" s="158"/>
    </row>
    <row r="13" ht="6" customHeight="1"/>
    <row r="14" ht="6" customHeight="1"/>
    <row r="15" spans="2:13" s="2" customFormat="1" ht="16.5" customHeight="1">
      <c r="B15" s="193"/>
      <c r="C15" s="194" t="s">
        <v>207</v>
      </c>
      <c r="D15" s="195" t="s">
        <v>383</v>
      </c>
      <c r="E15" s="195" t="s">
        <v>316</v>
      </c>
      <c r="J15" s="196"/>
      <c r="K15" s="197" t="s">
        <v>207</v>
      </c>
      <c r="L15" s="198" t="s">
        <v>383</v>
      </c>
      <c r="M15" s="198" t="s">
        <v>316</v>
      </c>
    </row>
    <row r="16" spans="2:13" ht="16.5" customHeight="1">
      <c r="B16" s="143"/>
      <c r="C16" s="205"/>
      <c r="D16" s="204"/>
      <c r="E16" s="144"/>
      <c r="J16" s="150"/>
      <c r="K16" s="205"/>
      <c r="L16" s="203"/>
      <c r="M16" s="151"/>
    </row>
    <row r="17" spans="2:13" s="2" customFormat="1" ht="16.5" customHeight="1">
      <c r="B17" s="199"/>
      <c r="C17" s="194" t="s">
        <v>398</v>
      </c>
      <c r="D17" s="195" t="s">
        <v>384</v>
      </c>
      <c r="E17" s="195" t="s">
        <v>199</v>
      </c>
      <c r="J17" s="200"/>
      <c r="K17" s="197" t="s">
        <v>400</v>
      </c>
      <c r="L17" s="198" t="s">
        <v>384</v>
      </c>
      <c r="M17" s="198" t="s">
        <v>199</v>
      </c>
    </row>
    <row r="18" spans="2:13" ht="16.5" customHeight="1">
      <c r="B18" s="143"/>
      <c r="C18" s="201"/>
      <c r="D18" s="206"/>
      <c r="E18" s="145"/>
      <c r="J18" s="150"/>
      <c r="K18" s="201"/>
      <c r="L18" s="208"/>
      <c r="M18" s="152"/>
    </row>
    <row r="19" spans="2:13" ht="16.5" customHeight="1">
      <c r="B19" s="146">
        <v>2</v>
      </c>
      <c r="C19" s="201"/>
      <c r="D19" s="206"/>
      <c r="E19" s="145"/>
      <c r="J19" s="153">
        <v>2</v>
      </c>
      <c r="K19" s="201"/>
      <c r="L19" s="208"/>
      <c r="M19" s="152"/>
    </row>
    <row r="20" spans="2:13" ht="16.5" customHeight="1">
      <c r="B20" s="143"/>
      <c r="C20" s="201"/>
      <c r="D20" s="206"/>
      <c r="E20" s="145"/>
      <c r="J20" s="150"/>
      <c r="K20" s="201"/>
      <c r="L20" s="208"/>
      <c r="M20" s="152"/>
    </row>
    <row r="21" spans="2:13" ht="16.5" customHeight="1">
      <c r="B21" s="143"/>
      <c r="C21" s="201"/>
      <c r="D21" s="206"/>
      <c r="E21" s="145"/>
      <c r="J21" s="150"/>
      <c r="K21" s="201"/>
      <c r="L21" s="208"/>
      <c r="M21" s="152"/>
    </row>
    <row r="22" spans="2:13" ht="16.5" customHeight="1">
      <c r="B22" s="143"/>
      <c r="C22" s="201"/>
      <c r="D22" s="206"/>
      <c r="E22" s="145"/>
      <c r="J22" s="150"/>
      <c r="K22" s="201"/>
      <c r="L22" s="208"/>
      <c r="M22" s="152"/>
    </row>
    <row r="23" spans="2:13" ht="16.5" customHeight="1">
      <c r="B23" s="147"/>
      <c r="C23" s="155"/>
      <c r="D23" s="207"/>
      <c r="E23" s="156"/>
      <c r="J23" s="154"/>
      <c r="K23" s="157"/>
      <c r="L23" s="209"/>
      <c r="M23" s="158"/>
    </row>
    <row r="24" ht="6" customHeight="1"/>
    <row r="25" ht="6" customHeight="1"/>
    <row r="26" spans="2:13" s="2" customFormat="1" ht="16.5" customHeight="1">
      <c r="B26" s="193"/>
      <c r="C26" s="194" t="s">
        <v>207</v>
      </c>
      <c r="D26" s="195" t="s">
        <v>383</v>
      </c>
      <c r="E26" s="195" t="s">
        <v>316</v>
      </c>
      <c r="J26" s="196"/>
      <c r="K26" s="197" t="s">
        <v>207</v>
      </c>
      <c r="L26" s="198" t="s">
        <v>383</v>
      </c>
      <c r="M26" s="198" t="s">
        <v>316</v>
      </c>
    </row>
    <row r="27" spans="2:13" ht="16.5" customHeight="1">
      <c r="B27" s="143"/>
      <c r="C27" s="205"/>
      <c r="D27" s="204"/>
      <c r="E27" s="144"/>
      <c r="J27" s="150"/>
      <c r="K27" s="205"/>
      <c r="L27" s="203"/>
      <c r="M27" s="151"/>
    </row>
    <row r="28" spans="2:13" s="2" customFormat="1" ht="16.5" customHeight="1">
      <c r="B28" s="199"/>
      <c r="C28" s="194" t="s">
        <v>398</v>
      </c>
      <c r="D28" s="195" t="s">
        <v>384</v>
      </c>
      <c r="E28" s="195" t="s">
        <v>199</v>
      </c>
      <c r="J28" s="200"/>
      <c r="K28" s="197" t="s">
        <v>400</v>
      </c>
      <c r="L28" s="198" t="s">
        <v>384</v>
      </c>
      <c r="M28" s="198" t="s">
        <v>199</v>
      </c>
    </row>
    <row r="29" spans="2:13" ht="16.5" customHeight="1">
      <c r="B29" s="143"/>
      <c r="C29" s="201"/>
      <c r="D29" s="206"/>
      <c r="E29" s="145"/>
      <c r="J29" s="150"/>
      <c r="K29" s="202"/>
      <c r="L29" s="208"/>
      <c r="M29" s="152"/>
    </row>
    <row r="30" spans="2:13" ht="16.5" customHeight="1">
      <c r="B30" s="146">
        <v>3</v>
      </c>
      <c r="C30" s="201"/>
      <c r="D30" s="206"/>
      <c r="E30" s="145"/>
      <c r="J30" s="153">
        <v>3</v>
      </c>
      <c r="K30" s="202"/>
      <c r="L30" s="208"/>
      <c r="M30" s="152"/>
    </row>
    <row r="31" spans="2:13" ht="16.5" customHeight="1">
      <c r="B31" s="143"/>
      <c r="C31" s="201"/>
      <c r="D31" s="206"/>
      <c r="E31" s="145"/>
      <c r="J31" s="150"/>
      <c r="K31" s="202"/>
      <c r="L31" s="208"/>
      <c r="M31" s="152"/>
    </row>
    <row r="32" spans="2:13" ht="16.5" customHeight="1">
      <c r="B32" s="143"/>
      <c r="C32" s="201"/>
      <c r="D32" s="206"/>
      <c r="E32" s="145"/>
      <c r="J32" s="150"/>
      <c r="K32" s="202"/>
      <c r="L32" s="208"/>
      <c r="M32" s="152"/>
    </row>
    <row r="33" spans="2:13" ht="16.5" customHeight="1">
      <c r="B33" s="143"/>
      <c r="C33" s="201"/>
      <c r="D33" s="206"/>
      <c r="E33" s="145"/>
      <c r="J33" s="150"/>
      <c r="K33" s="202"/>
      <c r="L33" s="208"/>
      <c r="M33" s="152"/>
    </row>
    <row r="34" spans="2:13" ht="16.5" customHeight="1">
      <c r="B34" s="147"/>
      <c r="C34" s="155"/>
      <c r="D34" s="207"/>
      <c r="E34" s="156"/>
      <c r="J34" s="154"/>
      <c r="K34" s="157"/>
      <c r="L34" s="209"/>
      <c r="M34" s="158"/>
    </row>
    <row r="35" ht="6" customHeight="1"/>
    <row r="36" ht="6" customHeight="1"/>
    <row r="37" spans="2:13" s="2" customFormat="1" ht="16.5" customHeight="1">
      <c r="B37" s="193"/>
      <c r="C37" s="194" t="s">
        <v>207</v>
      </c>
      <c r="D37" s="195" t="s">
        <v>383</v>
      </c>
      <c r="E37" s="195" t="s">
        <v>316</v>
      </c>
      <c r="J37" s="196"/>
      <c r="K37" s="197" t="s">
        <v>207</v>
      </c>
      <c r="L37" s="198" t="s">
        <v>383</v>
      </c>
      <c r="M37" s="198" t="s">
        <v>316</v>
      </c>
    </row>
    <row r="38" spans="2:13" ht="16.5" customHeight="1">
      <c r="B38" s="143"/>
      <c r="C38" s="205"/>
      <c r="D38" s="204"/>
      <c r="E38" s="144"/>
      <c r="J38" s="150"/>
      <c r="K38" s="205"/>
      <c r="L38" s="203"/>
      <c r="M38" s="151"/>
    </row>
    <row r="39" spans="2:13" s="2" customFormat="1" ht="16.5" customHeight="1">
      <c r="B39" s="199"/>
      <c r="C39" s="194" t="s">
        <v>398</v>
      </c>
      <c r="D39" s="195" t="s">
        <v>384</v>
      </c>
      <c r="E39" s="195" t="s">
        <v>199</v>
      </c>
      <c r="J39" s="200"/>
      <c r="K39" s="197" t="s">
        <v>400</v>
      </c>
      <c r="L39" s="198" t="s">
        <v>384</v>
      </c>
      <c r="M39" s="198" t="s">
        <v>199</v>
      </c>
    </row>
    <row r="40" spans="2:13" ht="16.5" customHeight="1">
      <c r="B40" s="143"/>
      <c r="C40" s="201"/>
      <c r="D40" s="206"/>
      <c r="E40" s="145"/>
      <c r="J40" s="150"/>
      <c r="K40" s="202"/>
      <c r="L40" s="208"/>
      <c r="M40" s="152"/>
    </row>
    <row r="41" spans="2:13" ht="16.5" customHeight="1">
      <c r="B41" s="146">
        <v>4</v>
      </c>
      <c r="C41" s="201"/>
      <c r="D41" s="206"/>
      <c r="E41" s="145"/>
      <c r="J41" s="153">
        <v>4</v>
      </c>
      <c r="K41" s="202"/>
      <c r="L41" s="208"/>
      <c r="M41" s="152"/>
    </row>
    <row r="42" spans="2:13" ht="16.5" customHeight="1">
      <c r="B42" s="143"/>
      <c r="C42" s="201"/>
      <c r="D42" s="206"/>
      <c r="E42" s="145"/>
      <c r="J42" s="150"/>
      <c r="K42" s="202"/>
      <c r="L42" s="208"/>
      <c r="M42" s="152"/>
    </row>
    <row r="43" spans="2:13" ht="16.5" customHeight="1">
      <c r="B43" s="143"/>
      <c r="C43" s="201"/>
      <c r="D43" s="206"/>
      <c r="E43" s="145"/>
      <c r="J43" s="150"/>
      <c r="K43" s="202"/>
      <c r="L43" s="208"/>
      <c r="M43" s="152"/>
    </row>
    <row r="44" spans="2:13" ht="16.5" customHeight="1">
      <c r="B44" s="143"/>
      <c r="C44" s="201"/>
      <c r="D44" s="206"/>
      <c r="E44" s="145"/>
      <c r="J44" s="150"/>
      <c r="K44" s="202"/>
      <c r="L44" s="208"/>
      <c r="M44" s="152"/>
    </row>
    <row r="45" spans="2:13" ht="16.5" customHeight="1">
      <c r="B45" s="147"/>
      <c r="C45" s="155"/>
      <c r="D45" s="207"/>
      <c r="E45" s="156"/>
      <c r="J45" s="154"/>
      <c r="K45" s="157"/>
      <c r="L45" s="209"/>
      <c r="M45" s="158"/>
    </row>
    <row r="46" ht="6" customHeight="1"/>
    <row r="47" ht="6" customHeight="1"/>
    <row r="48" spans="2:13" s="2" customFormat="1" ht="16.5" customHeight="1">
      <c r="B48" s="193"/>
      <c r="C48" s="194" t="s">
        <v>207</v>
      </c>
      <c r="D48" s="195" t="s">
        <v>383</v>
      </c>
      <c r="E48" s="195" t="s">
        <v>316</v>
      </c>
      <c r="J48" s="196"/>
      <c r="K48" s="197" t="s">
        <v>207</v>
      </c>
      <c r="L48" s="198" t="s">
        <v>383</v>
      </c>
      <c r="M48" s="198" t="s">
        <v>316</v>
      </c>
    </row>
    <row r="49" spans="2:13" ht="16.5" customHeight="1">
      <c r="B49" s="143"/>
      <c r="C49" s="205"/>
      <c r="D49" s="204"/>
      <c r="E49" s="148"/>
      <c r="J49" s="150"/>
      <c r="K49" s="205"/>
      <c r="L49" s="203"/>
      <c r="M49" s="151"/>
    </row>
    <row r="50" spans="2:13" s="2" customFormat="1" ht="16.5" customHeight="1">
      <c r="B50" s="199"/>
      <c r="C50" s="194" t="s">
        <v>399</v>
      </c>
      <c r="D50" s="195" t="s">
        <v>384</v>
      </c>
      <c r="E50" s="195" t="s">
        <v>199</v>
      </c>
      <c r="J50" s="200"/>
      <c r="K50" s="197" t="s">
        <v>400</v>
      </c>
      <c r="L50" s="198" t="s">
        <v>384</v>
      </c>
      <c r="M50" s="198" t="s">
        <v>199</v>
      </c>
    </row>
    <row r="51" spans="2:13" ht="16.5" customHeight="1">
      <c r="B51" s="143"/>
      <c r="C51" s="201"/>
      <c r="D51" s="206"/>
      <c r="E51" s="145"/>
      <c r="J51" s="150"/>
      <c r="K51" s="202"/>
      <c r="L51" s="208"/>
      <c r="M51" s="152"/>
    </row>
    <row r="52" spans="2:13" ht="16.5" customHeight="1">
      <c r="B52" s="146">
        <v>5</v>
      </c>
      <c r="C52" s="201"/>
      <c r="D52" s="206"/>
      <c r="E52" s="145"/>
      <c r="J52" s="153">
        <v>5</v>
      </c>
      <c r="K52" s="202"/>
      <c r="L52" s="208"/>
      <c r="M52" s="152"/>
    </row>
    <row r="53" spans="2:13" ht="16.5" customHeight="1">
      <c r="B53" s="143"/>
      <c r="C53" s="201"/>
      <c r="D53" s="206"/>
      <c r="E53" s="145"/>
      <c r="J53" s="150"/>
      <c r="K53" s="202"/>
      <c r="L53" s="208"/>
      <c r="M53" s="152"/>
    </row>
    <row r="54" spans="2:13" ht="16.5" customHeight="1">
      <c r="B54" s="143"/>
      <c r="C54" s="201"/>
      <c r="D54" s="206"/>
      <c r="E54" s="145"/>
      <c r="J54" s="150"/>
      <c r="K54" s="202"/>
      <c r="L54" s="208"/>
      <c r="M54" s="152"/>
    </row>
    <row r="55" spans="2:13" ht="16.5" customHeight="1">
      <c r="B55" s="143"/>
      <c r="C55" s="201"/>
      <c r="D55" s="206"/>
      <c r="E55" s="145"/>
      <c r="J55" s="150"/>
      <c r="K55" s="202"/>
      <c r="L55" s="208"/>
      <c r="M55" s="152"/>
    </row>
    <row r="56" spans="2:13" ht="16.5" customHeight="1">
      <c r="B56" s="147"/>
      <c r="C56" s="155"/>
      <c r="D56" s="207"/>
      <c r="E56" s="156"/>
      <c r="J56" s="154"/>
      <c r="K56" s="157"/>
      <c r="L56" s="209"/>
      <c r="M56" s="158"/>
    </row>
    <row r="57" spans="2:10" ht="6" customHeight="1">
      <c r="B57" s="149"/>
      <c r="J57" s="149"/>
    </row>
    <row r="58" ht="6" customHeight="1"/>
    <row r="59" spans="2:13" s="2" customFormat="1" ht="16.5" customHeight="1">
      <c r="B59" s="193"/>
      <c r="C59" s="194" t="s">
        <v>207</v>
      </c>
      <c r="D59" s="195" t="s">
        <v>383</v>
      </c>
      <c r="E59" s="195" t="s">
        <v>316</v>
      </c>
      <c r="J59" s="196"/>
      <c r="K59" s="197" t="s">
        <v>207</v>
      </c>
      <c r="L59" s="198" t="s">
        <v>383</v>
      </c>
      <c r="M59" s="198" t="s">
        <v>316</v>
      </c>
    </row>
    <row r="60" spans="2:13" ht="16.5" customHeight="1">
      <c r="B60" s="143"/>
      <c r="C60" s="205"/>
      <c r="D60" s="204"/>
      <c r="E60" s="144"/>
      <c r="J60" s="150"/>
      <c r="K60" s="205"/>
      <c r="L60" s="203"/>
      <c r="M60" s="151"/>
    </row>
    <row r="61" spans="2:13" s="2" customFormat="1" ht="16.5" customHeight="1">
      <c r="B61" s="199"/>
      <c r="C61" s="194" t="s">
        <v>399</v>
      </c>
      <c r="D61" s="195" t="s">
        <v>384</v>
      </c>
      <c r="E61" s="195" t="s">
        <v>199</v>
      </c>
      <c r="J61" s="200"/>
      <c r="K61" s="197" t="s">
        <v>400</v>
      </c>
      <c r="L61" s="198" t="s">
        <v>384</v>
      </c>
      <c r="M61" s="198" t="s">
        <v>199</v>
      </c>
    </row>
    <row r="62" spans="2:13" ht="16.5" customHeight="1">
      <c r="B62" s="143"/>
      <c r="C62" s="201"/>
      <c r="D62" s="206"/>
      <c r="E62" s="145"/>
      <c r="J62" s="150"/>
      <c r="K62" s="202"/>
      <c r="L62" s="208"/>
      <c r="M62" s="152"/>
    </row>
    <row r="63" spans="2:13" ht="16.5" customHeight="1">
      <c r="B63" s="146">
        <v>6</v>
      </c>
      <c r="C63" s="201"/>
      <c r="D63" s="206"/>
      <c r="E63" s="145"/>
      <c r="J63" s="153">
        <v>6</v>
      </c>
      <c r="K63" s="202"/>
      <c r="L63" s="208"/>
      <c r="M63" s="152"/>
    </row>
    <row r="64" spans="2:13" ht="16.5" customHeight="1">
      <c r="B64" s="143"/>
      <c r="C64" s="201"/>
      <c r="D64" s="206"/>
      <c r="E64" s="145"/>
      <c r="J64" s="150"/>
      <c r="K64" s="202"/>
      <c r="L64" s="208"/>
      <c r="M64" s="152"/>
    </row>
    <row r="65" spans="2:13" ht="16.5" customHeight="1">
      <c r="B65" s="143"/>
      <c r="C65" s="201"/>
      <c r="D65" s="206"/>
      <c r="E65" s="145"/>
      <c r="J65" s="150"/>
      <c r="K65" s="202"/>
      <c r="L65" s="208"/>
      <c r="M65" s="152"/>
    </row>
    <row r="66" spans="2:13" ht="16.5" customHeight="1">
      <c r="B66" s="143"/>
      <c r="C66" s="201"/>
      <c r="D66" s="206"/>
      <c r="E66" s="145"/>
      <c r="J66" s="150"/>
      <c r="K66" s="202"/>
      <c r="L66" s="208"/>
      <c r="M66" s="152"/>
    </row>
    <row r="67" spans="2:13" ht="16.5" customHeight="1">
      <c r="B67" s="147"/>
      <c r="C67" s="155"/>
      <c r="D67" s="207"/>
      <c r="E67" s="156"/>
      <c r="J67" s="154"/>
      <c r="K67" s="157"/>
      <c r="L67" s="209"/>
      <c r="M67" s="158"/>
    </row>
  </sheetData>
  <sheetProtection selectLockedCells="1"/>
  <mergeCells count="2">
    <mergeCell ref="B1:G1"/>
    <mergeCell ref="J1:M1"/>
  </mergeCells>
  <dataValidations count="2">
    <dataValidation type="list" allowBlank="1" showInputMessage="1" imeMode="on" sqref="D5 D16 D27 D38 D49 D60 L5 L16 L27 L38 L49 L60">
      <formula1>$I$5</formula1>
    </dataValidation>
    <dataValidation type="list" allowBlank="1" showInputMessage="1" showErrorMessage="1" sqref="C5 K60 K49 K38 K27 K16 K5 C60 C49 C38 C27 C16">
      <formula1>"4年4×100mR,5年4×100mR,6年4×100mR"</formula1>
    </dataValidation>
  </dataValidations>
  <printOptions horizontalCentered="1"/>
  <pageMargins left="0.5511811023622047" right="0.5511811023622047" top="0.2755905511811024" bottom="0.03937007874015748" header="0.4330708661417323" footer="0.2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TF-19</cp:lastModifiedBy>
  <cp:lastPrinted>2017-05-22T06:10:12Z</cp:lastPrinted>
  <dcterms:created xsi:type="dcterms:W3CDTF">2008-02-20T03:31:46Z</dcterms:created>
  <dcterms:modified xsi:type="dcterms:W3CDTF">2017-05-22T06:13:29Z</dcterms:modified>
  <cp:category/>
  <cp:version/>
  <cp:contentType/>
  <cp:contentStatus/>
</cp:coreProperties>
</file>