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1)" sheetId="3" r:id="rId3"/>
    <sheet name="女子(様式1)" sheetId="4" r:id="rId4"/>
    <sheet name="リレー(様式2)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</sheets>
  <definedNames>
    <definedName name="_xlnm.Print_Area" localSheetId="4">'リレー(様式2)'!$B$1:$S$57</definedName>
    <definedName name="_xlnm.Print_Area" localSheetId="0">'最初にご確認ください'!$B$1:$Q$71</definedName>
    <definedName name="_xlnm.Print_Area" localSheetId="9">'参加人数'!$A$1:$F$32</definedName>
    <definedName name="_xlnm.Print_Area" localSheetId="3">'女子(様式1)'!$A$1:$L$62</definedName>
    <definedName name="_xlnm.Print_Area" localSheetId="2">'男子(様式1)'!$A$1:$L$62</definedName>
    <definedName name="_xlnm.Print_Titles" localSheetId="3">'女子(様式1)'!$1:$11</definedName>
    <definedName name="_xlnm.Print_Titles" localSheetId="2">'男子(様式1)'!$1:$11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B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comments4.xml><?xml version="1.0" encoding="utf-8"?>
<comments xmlns="http://schemas.openxmlformats.org/spreadsheetml/2006/main">
  <authors>
    <author>TF-19</author>
  </authors>
  <commentList>
    <comment ref="B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sharedStrings.xml><?xml version="1.0" encoding="utf-8"?>
<sst xmlns="http://schemas.openxmlformats.org/spreadsheetml/2006/main" count="816" uniqueCount="439">
  <si>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</si>
  <si>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</si>
  <si>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</si>
  <si>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</si>
  <si>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</si>
  <si>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</si>
  <si>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</si>
  <si>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</si>
  <si>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</si>
  <si>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</si>
  <si>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</si>
  <si>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</si>
  <si>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</si>
  <si>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</si>
  <si>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</si>
  <si>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</si>
  <si>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</si>
  <si>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</si>
  <si>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</si>
  <si>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</si>
  <si>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</si>
  <si>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</si>
  <si>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</si>
  <si>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</si>
  <si>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</si>
  <si>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</si>
  <si>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</si>
  <si>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</si>
  <si>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</si>
  <si>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</si>
  <si>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</si>
  <si>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</si>
  <si>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</si>
  <si>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</si>
  <si>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</si>
  <si>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</si>
  <si>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</si>
  <si>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</si>
  <si>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</si>
  <si>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</si>
  <si>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</si>
  <si>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</si>
  <si>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</si>
  <si>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</si>
  <si>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</si>
  <si>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</si>
  <si>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</si>
  <si>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</si>
  <si>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</si>
  <si>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</si>
  <si>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</si>
  <si>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</si>
  <si>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</si>
  <si>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</si>
  <si>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</si>
  <si>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</si>
  <si>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</si>
  <si>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</si>
  <si>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</si>
  <si>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</si>
  <si>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</si>
  <si>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</si>
  <si>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</si>
  <si>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</si>
  <si>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</si>
  <si>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</si>
  <si>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</si>
  <si>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</si>
  <si>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</si>
  <si>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</si>
  <si>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</si>
  <si>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</si>
  <si>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</si>
  <si>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</si>
  <si>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</si>
  <si>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</si>
  <si>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</si>
  <si>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</si>
  <si>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</si>
  <si>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</si>
  <si>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</si>
  <si>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</si>
  <si>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</si>
  <si>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</si>
  <si>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</si>
  <si>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</si>
  <si>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</si>
  <si>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</si>
  <si>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</si>
  <si>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</si>
  <si>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</si>
  <si>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</si>
  <si>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</si>
  <si>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</si>
  <si>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</si>
  <si>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</si>
  <si>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</si>
  <si>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</si>
  <si>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</si>
  <si>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</si>
  <si>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</si>
  <si>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</si>
  <si>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</si>
  <si>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</si>
  <si>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</si>
  <si>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</si>
  <si>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</si>
  <si>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</si>
  <si>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</si>
  <si>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</si>
  <si>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</si>
  <si>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</si>
  <si>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</si>
  <si>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</si>
  <si>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</si>
  <si>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</si>
  <si>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</si>
  <si>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</si>
  <si>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</si>
  <si>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</si>
  <si>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</si>
  <si>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</si>
  <si>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</si>
  <si>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</si>
  <si>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</si>
  <si>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</si>
  <si>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</si>
  <si>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</si>
  <si>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</si>
  <si>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</si>
  <si>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</si>
  <si>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</si>
  <si>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</si>
  <si>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</si>
  <si>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</si>
  <si>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</si>
  <si>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</si>
  <si>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</si>
  <si>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</si>
  <si>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</si>
  <si>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</si>
  <si>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</si>
  <si>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</si>
  <si>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</si>
  <si>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</si>
  <si>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</si>
  <si>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</si>
  <si>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</si>
  <si>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</si>
  <si>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</si>
  <si>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</si>
  <si>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</si>
  <si>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</si>
  <si>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</si>
  <si>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</si>
  <si>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</si>
  <si>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</si>
  <si>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</si>
  <si>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</si>
  <si>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</si>
  <si>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</si>
  <si>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</si>
  <si>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</si>
  <si>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</si>
  <si>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</si>
  <si>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</si>
  <si>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</si>
  <si>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</si>
  <si>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</si>
  <si>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</si>
  <si>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</si>
  <si>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</si>
  <si>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</si>
  <si>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</si>
  <si>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</si>
  <si>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</si>
  <si>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</si>
  <si>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</si>
  <si>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</si>
  <si>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</si>
  <si>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</si>
  <si>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</si>
  <si>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</si>
  <si>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</si>
  <si>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</si>
  <si>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</si>
  <si>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</si>
  <si>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</si>
  <si>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</si>
  <si>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</si>
  <si>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</si>
  <si>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</si>
  <si>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</si>
  <si>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</si>
  <si>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</si>
  <si>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</si>
  <si>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</si>
  <si>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</si>
  <si>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</si>
  <si>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</si>
  <si>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</si>
  <si>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</si>
  <si>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</si>
  <si>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</si>
  <si>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</si>
  <si>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</si>
  <si>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</si>
  <si>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</si>
  <si>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</si>
  <si>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</si>
  <si>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</si>
  <si>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</si>
  <si>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</si>
  <si>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</si>
  <si>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</si>
  <si>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</si>
  <si>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</si>
  <si>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</si>
  <si>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</si>
  <si>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</si>
  <si>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</si>
  <si>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</si>
  <si>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</si>
  <si>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</si>
  <si>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</si>
  <si>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</si>
  <si>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</si>
  <si>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</si>
  <si>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</si>
  <si>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</si>
  <si>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</si>
  <si>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</si>
  <si>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</si>
  <si>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</si>
  <si>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</si>
  <si>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</si>
  <si>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</si>
  <si>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</si>
  <si>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</si>
  <si>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</si>
  <si>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</si>
  <si>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</si>
  <si>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</si>
  <si>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</si>
  <si>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</si>
  <si>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</si>
  <si>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</si>
  <si>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</si>
  <si>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</si>
  <si>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</si>
  <si>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</si>
  <si>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</si>
  <si>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</si>
  <si>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</si>
  <si>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</si>
  <si>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</si>
  <si>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</si>
  <si>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</si>
  <si>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</si>
  <si>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</si>
  <si>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</si>
  <si>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</si>
  <si>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</si>
  <si>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</si>
  <si>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</si>
  <si>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</si>
  <si>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</si>
  <si>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</si>
  <si>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</si>
  <si>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</si>
  <si>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</si>
  <si>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</si>
  <si>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</si>
  <si>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</si>
  <si>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</si>
  <si>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</si>
  <si>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</si>
  <si>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</si>
  <si>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</si>
  <si>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</si>
  <si>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</si>
  <si>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</si>
  <si>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</si>
  <si>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</si>
  <si>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</si>
  <si>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</si>
  <si>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</si>
  <si>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</si>
  <si>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</si>
  <si>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</si>
  <si>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</si>
  <si>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</si>
  <si>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</si>
  <si>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</si>
  <si>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</si>
  <si>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</si>
  <si>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</si>
  <si>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</si>
  <si>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</si>
  <si>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</si>
  <si>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</si>
  <si>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</si>
  <si>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</si>
  <si>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</si>
  <si>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</si>
  <si>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</si>
  <si>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</si>
  <si>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</si>
  <si>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</si>
  <si>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</si>
  <si>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</si>
  <si>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</si>
  <si>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</si>
  <si>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</si>
  <si>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</si>
  <si>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</si>
  <si>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</si>
  <si>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</si>
  <si>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</si>
  <si>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</si>
  <si>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</si>
  <si>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</si>
  <si>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</si>
  <si>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</si>
  <si>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</si>
  <si>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</si>
  <si>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</si>
  <si>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</si>
  <si>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</si>
  <si>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</si>
  <si>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</si>
  <si>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</si>
  <si>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</si>
  <si>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</si>
  <si>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</si>
  <si>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</si>
  <si>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</si>
  <si>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</si>
  <si>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</si>
  <si>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</si>
  <si>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</si>
  <si>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</si>
  <si>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</si>
  <si>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</si>
  <si>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</si>
  <si>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</si>
  <si>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</si>
  <si>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</si>
  <si>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</si>
  <si>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</si>
  <si>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</si>
  <si>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</si>
  <si>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</si>
  <si>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</si>
  <si>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3年100m</t>
  </si>
  <si>
    <t>4年100m</t>
  </si>
  <si>
    <t>5年100m</t>
  </si>
  <si>
    <t>6年100m</t>
  </si>
  <si>
    <t>5年800m</t>
  </si>
  <si>
    <t>4年800m</t>
  </si>
  <si>
    <t>5年1500m</t>
  </si>
  <si>
    <t>6年1500m</t>
  </si>
  <si>
    <t>5年走高跳</t>
  </si>
  <si>
    <t>6年走高跳</t>
  </si>
  <si>
    <t>4年走幅跳</t>
  </si>
  <si>
    <t>5年走幅跳</t>
  </si>
  <si>
    <t>6年走幅跳</t>
  </si>
  <si>
    <t>6年砲丸投</t>
  </si>
  <si>
    <t>6年800m</t>
  </si>
  <si>
    <t>帯広小</t>
  </si>
  <si>
    <t>芽室小</t>
  </si>
  <si>
    <t>3年800m</t>
  </si>
  <si>
    <t>4年4×100mR</t>
  </si>
  <si>
    <t>5年4×100mR</t>
  </si>
  <si>
    <t>6年4×100mR</t>
  </si>
  <si>
    <t>チーム名</t>
  </si>
  <si>
    <t>氏　　　名</t>
  </si>
  <si>
    <t>1年80m</t>
  </si>
  <si>
    <t>2年80m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</si>
  <si>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</si>
  <si>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</si>
  <si>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</si>
  <si>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</si>
  <si>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</si>
  <si>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男 子</t>
  </si>
  <si>
    <t>女 子</t>
  </si>
  <si>
    <t>ﾘﾚｰ</t>
  </si>
  <si>
    <t>【男子】</t>
  </si>
  <si>
    <t>【女子】</t>
  </si>
  <si>
    <t>NO.カード</t>
  </si>
  <si>
    <t>NO.カード</t>
  </si>
  <si>
    <t>例）帯広小、新得少年団、音更東小、池田陸上クラブ</t>
  </si>
  <si>
    <t>5年80mH</t>
  </si>
  <si>
    <t>6年80mH</t>
  </si>
  <si>
    <t>4年ｼﾞｬﾍﾞﾘｯｸﾎﾞｰﾙ投</t>
  </si>
  <si>
    <t>5年ｼﾞｬﾍﾞﾘｯｸﾎﾞｰﾙ投</t>
  </si>
  <si>
    <t>6年ｼﾞｬﾍﾞﾘｯｸﾎﾞｰﾙ投</t>
  </si>
  <si>
    <t>○</t>
  </si>
  <si>
    <t>ﾄｶﾁ ﾀﾛｳ</t>
  </si>
  <si>
    <t>ﾄｶﾁ ﾊﾅｺ</t>
  </si>
  <si>
    <t>学校名(8文字以内)</t>
  </si>
  <si>
    <t>８文字以内</t>
  </si>
  <si>
    <t>3年ｼﾞｬﾍﾞﾘｯｸﾎﾞｰﾙ投</t>
  </si>
  <si>
    <t>申込み必要事項のシートに学校名を全角にて入力してください。８字程度を限度とする。</t>
  </si>
  <si>
    <t>　【例】小学記録会申込（三条小）</t>
  </si>
  <si>
    <t>様式１－１</t>
  </si>
  <si>
    <t>様式１－２</t>
  </si>
  <si>
    <t>男女計</t>
  </si>
  <si>
    <t>第37回北海道小学生陸上競技記録会</t>
  </si>
  <si>
    <t>【男女混合】</t>
  </si>
  <si>
    <t>400R</t>
  </si>
  <si>
    <t>混400R</t>
  </si>
  <si>
    <t>※参加しないチームの種目名の欄は空欄にしてください。</t>
  </si>
  <si>
    <t>※最高記録も必ず入れてください。予選の組み分けに必要です。（練習記録も可）</t>
  </si>
  <si>
    <t>男</t>
  </si>
  <si>
    <t>女</t>
  </si>
  <si>
    <t>○</t>
  </si>
  <si>
    <t>ｺﾝﾊﾞｲﾝﾄﾞ</t>
  </si>
  <si>
    <t>6年80mH</t>
  </si>
  <si>
    <t>6年ｼﾞｬﾍﾞﾘｯｸﾎﾞｰﾙ投</t>
  </si>
  <si>
    <t>6年走幅跳</t>
  </si>
  <si>
    <t>ｺﾝﾊﾞ
ｲﾝﾄﾞ
(自動)</t>
  </si>
  <si>
    <t>6年走高跳</t>
  </si>
  <si>
    <t>混合</t>
  </si>
  <si>
    <t>5･6年混合4×100mR</t>
  </si>
  <si>
    <t>1.20</t>
  </si>
  <si>
    <t>16.23</t>
  </si>
  <si>
    <t>30.21</t>
  </si>
  <si>
    <t>3.25</t>
  </si>
  <si>
    <t>B</t>
  </si>
  <si>
    <t>A</t>
  </si>
  <si>
    <t>○</t>
  </si>
  <si>
    <t>（混合は６名まで）</t>
  </si>
  <si>
    <t>ﾘﾚｰ</t>
  </si>
  <si>
    <t>参加校（ﾁｰﾑ)確認用</t>
  </si>
  <si>
    <t>学校名(所属名)</t>
  </si>
  <si>
    <t>※送付不要</t>
  </si>
  <si>
    <t>※リレーに参加しない場合は送付は不要です。</t>
  </si>
  <si>
    <r>
      <t>リレー</t>
    </r>
    <r>
      <rPr>
        <b/>
        <sz val="9"/>
        <rFont val="ＭＳ Ｐゴシック"/>
        <family val="3"/>
      </rPr>
      <t>(混合含)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</si>
</sst>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4" fillId="0" borderId="3" applyNumberFormat="0" applyFill="0" applyAlignment="0" applyProtection="0"/>
    <xf numFmtId="0" fontId="75" fillId="26" borderId="0" applyNumberFormat="0" applyBorder="0" applyAlignment="0" applyProtection="0"/>
    <xf numFmtId="0" fontId="76" fillId="27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7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28" borderId="4" applyNumberFormat="0" applyAlignment="0" applyProtection="0"/>
    <xf numFmtId="0" fontId="83" fillId="29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1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2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1" borderId="10" xfId="0" applyFont="1" applyFill="1" applyBorder="1" applyAlignment="1" applyProtection="1">
      <alignment horizontal="center" vertical="center" shrinkToFit="1"/>
      <protection hidden="1"/>
    </xf>
    <xf numFmtId="49" fontId="23" fillId="3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>
      <alignment horizontal="center" vertical="center" shrinkToFit="1"/>
    </xf>
    <xf numFmtId="49" fontId="23" fillId="33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2" xfId="0" applyNumberFormat="1" applyFont="1" applyFill="1" applyBorder="1" applyAlignment="1">
      <alignment vertical="center"/>
    </xf>
    <xf numFmtId="0" fontId="35" fillId="3" borderId="22" xfId="0" applyFont="1" applyFill="1" applyBorder="1" applyAlignment="1">
      <alignment horizontal="center" vertical="center"/>
    </xf>
    <xf numFmtId="38" fontId="36" fillId="3" borderId="22" xfId="49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vertical="center"/>
    </xf>
    <xf numFmtId="0" fontId="35" fillId="3" borderId="23" xfId="0" applyFont="1" applyFill="1" applyBorder="1" applyAlignment="1">
      <alignment vertical="center"/>
    </xf>
    <xf numFmtId="0" fontId="35" fillId="3" borderId="24" xfId="0" applyFont="1" applyFill="1" applyBorder="1" applyAlignment="1">
      <alignment vertical="center"/>
    </xf>
    <xf numFmtId="0" fontId="35" fillId="34" borderId="16" xfId="0" applyFont="1" applyFill="1" applyBorder="1" applyAlignment="1">
      <alignment horizontal="center" vertical="center"/>
    </xf>
    <xf numFmtId="176" fontId="35" fillId="34" borderId="22" xfId="0" applyNumberFormat="1" applyFont="1" applyFill="1" applyBorder="1" applyAlignment="1">
      <alignment vertical="center"/>
    </xf>
    <xf numFmtId="0" fontId="35" fillId="34" borderId="22" xfId="0" applyFont="1" applyFill="1" applyBorder="1" applyAlignment="1">
      <alignment horizontal="center" vertical="center"/>
    </xf>
    <xf numFmtId="38" fontId="35" fillId="34" borderId="22" xfId="49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vertical="center"/>
    </xf>
    <xf numFmtId="0" fontId="35" fillId="34" borderId="23" xfId="0" applyFont="1" applyFill="1" applyBorder="1" applyAlignment="1">
      <alignment vertical="center"/>
    </xf>
    <xf numFmtId="0" fontId="35" fillId="34" borderId="24" xfId="0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horizontal="center" vertical="center"/>
      <protection/>
    </xf>
    <xf numFmtId="0" fontId="34" fillId="27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Border="1" applyAlignment="1" applyProtection="1">
      <alignment horizontal="right" vertical="center" indent="1" shrinkToFit="1"/>
      <protection locked="0"/>
    </xf>
    <xf numFmtId="0" fontId="24" fillId="0" borderId="27" xfId="0" applyFont="1" applyBorder="1" applyAlignment="1" applyProtection="1">
      <alignment horizontal="right" vertical="center" indent="1"/>
      <protection locked="0"/>
    </xf>
    <xf numFmtId="0" fontId="24" fillId="0" borderId="28" xfId="0" applyFont="1" applyBorder="1" applyAlignment="1" applyProtection="1">
      <alignment horizontal="right" vertical="center" indent="1"/>
      <protection locked="0"/>
    </xf>
    <xf numFmtId="0" fontId="2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29" xfId="0" applyBorder="1" applyAlignment="1" applyProtection="1">
      <alignment horizontal="left" vertical="center" indent="1"/>
      <protection hidden="1" locked="0"/>
    </xf>
    <xf numFmtId="0" fontId="0" fillId="0" borderId="27" xfId="0" applyBorder="1" applyAlignment="1" applyProtection="1">
      <alignment horizontal="left" vertical="center" indent="1"/>
      <protection hidden="1" locked="0"/>
    </xf>
    <xf numFmtId="0" fontId="0" fillId="0" borderId="28" xfId="0" applyBorder="1" applyAlignment="1" applyProtection="1">
      <alignment horizontal="left" vertical="center" inden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35" fillId="34" borderId="13" xfId="0" applyFont="1" applyFill="1" applyBorder="1" applyAlignment="1">
      <alignment horizontal="center" vertical="center"/>
    </xf>
    <xf numFmtId="176" fontId="35" fillId="34" borderId="31" xfId="0" applyNumberFormat="1" applyFont="1" applyFill="1" applyBorder="1" applyAlignment="1">
      <alignment vertical="center"/>
    </xf>
    <xf numFmtId="0" fontId="35" fillId="34" borderId="32" xfId="0" applyFont="1" applyFill="1" applyBorder="1" applyAlignment="1">
      <alignment horizontal="center" vertical="center"/>
    </xf>
    <xf numFmtId="38" fontId="35" fillId="34" borderId="32" xfId="49" applyFont="1" applyFill="1" applyBorder="1" applyAlignment="1">
      <alignment horizontal="center" vertical="center"/>
    </xf>
    <xf numFmtId="0" fontId="35" fillId="34" borderId="32" xfId="0" applyFont="1" applyFill="1" applyBorder="1" applyAlignment="1">
      <alignment vertical="center"/>
    </xf>
    <xf numFmtId="0" fontId="35" fillId="34" borderId="33" xfId="0" applyFont="1" applyFill="1" applyBorder="1" applyAlignment="1">
      <alignment vertical="center"/>
    </xf>
    <xf numFmtId="0" fontId="35" fillId="34" borderId="34" xfId="0" applyFont="1" applyFill="1" applyBorder="1" applyAlignment="1">
      <alignment horizontal="center" vertical="center"/>
    </xf>
    <xf numFmtId="38" fontId="35" fillId="34" borderId="34" xfId="49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vertical="center"/>
    </xf>
    <xf numFmtId="0" fontId="35" fillId="34" borderId="35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1" xfId="0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horizontal="center" vertical="center"/>
    </xf>
    <xf numFmtId="38" fontId="36" fillId="3" borderId="32" xfId="49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vertical="center"/>
    </xf>
    <xf numFmtId="0" fontId="35" fillId="3" borderId="34" xfId="0" applyFont="1" applyFill="1" applyBorder="1" applyAlignment="1">
      <alignment horizontal="center" vertical="center"/>
    </xf>
    <xf numFmtId="38" fontId="36" fillId="3" borderId="34" xfId="49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24" fillId="0" borderId="28" xfId="0" applyFont="1" applyFill="1" applyBorder="1" applyAlignment="1" applyProtection="1">
      <alignment horizontal="right" vertical="center" indent="1" shrinkToFit="1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0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22" fillId="30" borderId="41" xfId="0" applyFont="1" applyFill="1" applyBorder="1" applyAlignment="1">
      <alignment horizontal="center" vertical="center"/>
    </xf>
    <xf numFmtId="0" fontId="5" fillId="30" borderId="42" xfId="0" applyFont="1" applyFill="1" applyBorder="1" applyAlignment="1">
      <alignment vertical="center"/>
    </xf>
    <xf numFmtId="0" fontId="5" fillId="30" borderId="43" xfId="0" applyFont="1" applyFill="1" applyBorder="1" applyAlignment="1">
      <alignment horizontal="center" vertical="center"/>
    </xf>
    <xf numFmtId="0" fontId="5" fillId="30" borderId="41" xfId="0" applyFont="1" applyFill="1" applyBorder="1" applyAlignment="1">
      <alignment vertical="center"/>
    </xf>
    <xf numFmtId="49" fontId="5" fillId="30" borderId="42" xfId="0" applyNumberFormat="1" applyFont="1" applyFill="1" applyBorder="1" applyAlignment="1">
      <alignment vertical="center"/>
    </xf>
    <xf numFmtId="0" fontId="35" fillId="27" borderId="10" xfId="0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horizontal="center" vertical="center"/>
      <protection hidden="1"/>
    </xf>
    <xf numFmtId="49" fontId="35" fillId="27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27" borderId="10" xfId="0" applyFont="1" applyFill="1" applyBorder="1" applyAlignment="1" applyProtection="1">
      <alignment vertical="center"/>
      <protection/>
    </xf>
    <xf numFmtId="0" fontId="36" fillId="27" borderId="10" xfId="0" applyFont="1" applyFill="1" applyBorder="1" applyAlignment="1" applyProtection="1">
      <alignment horizontal="center" vertical="center"/>
      <protection/>
    </xf>
    <xf numFmtId="49" fontId="36" fillId="27" borderId="10" xfId="0" applyNumberFormat="1" applyFont="1" applyFill="1" applyBorder="1" applyAlignment="1" applyProtection="1">
      <alignment horizontal="right" vertical="center"/>
      <protection/>
    </xf>
    <xf numFmtId="49" fontId="36" fillId="27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1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5" fillId="8" borderId="39" xfId="0" applyFont="1" applyFill="1" applyBorder="1" applyAlignment="1">
      <alignment vertical="center"/>
    </xf>
    <xf numFmtId="0" fontId="35" fillId="3" borderId="39" xfId="0" applyFont="1" applyFill="1" applyBorder="1" applyAlignment="1">
      <alignment vertical="center"/>
    </xf>
    <xf numFmtId="0" fontId="2" fillId="8" borderId="47" xfId="0" applyFont="1" applyFill="1" applyBorder="1" applyAlignment="1">
      <alignment vertical="center"/>
    </xf>
    <xf numFmtId="0" fontId="2" fillId="1" borderId="10" xfId="0" applyFont="1" applyFill="1" applyBorder="1" applyAlignment="1" applyProtection="1">
      <alignment horizontal="left" vertical="center"/>
      <protection locked="0"/>
    </xf>
    <xf numFmtId="0" fontId="2" fillId="1" borderId="10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>
      <alignment vertical="center"/>
    </xf>
    <xf numFmtId="0" fontId="3" fillId="1" borderId="38" xfId="0" applyFont="1" applyFill="1" applyBorder="1" applyAlignment="1" applyProtection="1">
      <alignment horizontal="center" vertical="center"/>
      <protection locked="0"/>
    </xf>
    <xf numFmtId="0" fontId="3" fillId="1" borderId="10" xfId="0" applyFont="1" applyFill="1" applyBorder="1" applyAlignment="1" applyProtection="1">
      <alignment horizontal="left" vertical="center"/>
      <protection locked="0"/>
    </xf>
    <xf numFmtId="0" fontId="3" fillId="1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0" fontId="35" fillId="32" borderId="39" xfId="0" applyFont="1" applyFill="1" applyBorder="1" applyAlignment="1">
      <alignment vertical="center"/>
    </xf>
    <xf numFmtId="0" fontId="2" fillId="32" borderId="47" xfId="0" applyFont="1" applyFill="1" applyBorder="1" applyAlignment="1">
      <alignment vertical="center"/>
    </xf>
    <xf numFmtId="0" fontId="46" fillId="31" borderId="47" xfId="0" applyFont="1" applyFill="1" applyBorder="1" applyAlignment="1">
      <alignment horizontal="center" vertical="center"/>
    </xf>
    <xf numFmtId="0" fontId="44" fillId="31" borderId="0" xfId="0" applyFont="1" applyFill="1" applyAlignment="1">
      <alignment horizontal="center" vertical="center"/>
    </xf>
    <xf numFmtId="176" fontId="5" fillId="31" borderId="38" xfId="0" applyNumberFormat="1" applyFont="1" applyFill="1" applyBorder="1" applyAlignment="1">
      <alignment vertical="center"/>
    </xf>
    <xf numFmtId="0" fontId="35" fillId="27" borderId="12" xfId="0" applyFont="1" applyFill="1" applyBorder="1" applyAlignment="1" applyProtection="1">
      <alignment vertical="center"/>
      <protection hidden="1"/>
    </xf>
    <xf numFmtId="0" fontId="36" fillId="27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9" borderId="12" xfId="0" applyFont="1" applyFill="1" applyBorder="1" applyAlignment="1">
      <alignment horizontal="center" vertical="center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48" xfId="0" applyFont="1" applyBorder="1" applyAlignment="1">
      <alignment horizontal="center" vertical="center"/>
    </xf>
    <xf numFmtId="0" fontId="47" fillId="27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4" fillId="32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 indent="1"/>
      <protection hidden="1" locked="0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49" fillId="27" borderId="47" xfId="0" applyFont="1" applyFill="1" applyBorder="1" applyAlignment="1">
      <alignment horizontal="center" vertical="center" wrapText="1"/>
    </xf>
    <xf numFmtId="0" fontId="50" fillId="27" borderId="12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49" fontId="23" fillId="32" borderId="40" xfId="0" applyNumberFormat="1" applyFont="1" applyFill="1" applyBorder="1" applyAlignment="1">
      <alignment horizontal="center" vertical="center" shrinkToFit="1"/>
    </xf>
    <xf numFmtId="49" fontId="5" fillId="30" borderId="12" xfId="0" applyNumberFormat="1" applyFont="1" applyFill="1" applyBorder="1" applyAlignment="1">
      <alignment vertical="center"/>
    </xf>
    <xf numFmtId="49" fontId="5" fillId="30" borderId="4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32" fillId="27" borderId="10" xfId="0" applyFont="1" applyFill="1" applyBorder="1" applyAlignment="1" applyProtection="1">
      <alignment horizontal="center"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0" fontId="24" fillId="0" borderId="54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27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center"/>
    </xf>
    <xf numFmtId="0" fontId="24" fillId="0" borderId="55" xfId="0" applyFont="1" applyBorder="1" applyAlignment="1" applyProtection="1">
      <alignment horizont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0" fillId="8" borderId="0" xfId="0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8" borderId="10" xfId="0" applyFont="1" applyFill="1" applyBorder="1" applyAlignment="1">
      <alignment horizontal="center" vertical="center"/>
    </xf>
    <xf numFmtId="176" fontId="35" fillId="34" borderId="43" xfId="0" applyNumberFormat="1" applyFont="1" applyFill="1" applyBorder="1" applyAlignment="1" applyProtection="1">
      <alignment vertical="center"/>
      <protection/>
    </xf>
    <xf numFmtId="176" fontId="35" fillId="3" borderId="43" xfId="0" applyNumberFormat="1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>
      <alignment horizontal="center" vertical="center"/>
    </xf>
    <xf numFmtId="0" fontId="35" fillId="34" borderId="22" xfId="49" applyNumberFormat="1" applyFont="1" applyFill="1" applyBorder="1" applyAlignment="1">
      <alignment horizontal="right" vertical="center"/>
    </xf>
    <xf numFmtId="0" fontId="35" fillId="34" borderId="32" xfId="49" applyNumberFormat="1" applyFont="1" applyFill="1" applyBorder="1" applyAlignment="1">
      <alignment horizontal="right" vertical="center"/>
    </xf>
    <xf numFmtId="0" fontId="35" fillId="34" borderId="34" xfId="49" applyNumberFormat="1" applyFont="1" applyFill="1" applyBorder="1" applyAlignment="1">
      <alignment horizontal="right" vertical="center"/>
    </xf>
    <xf numFmtId="0" fontId="35" fillId="34" borderId="56" xfId="49" applyNumberFormat="1" applyFont="1" applyFill="1" applyBorder="1" applyAlignment="1">
      <alignment horizontal="right" vertical="center"/>
    </xf>
    <xf numFmtId="0" fontId="36" fillId="3" borderId="22" xfId="49" applyNumberFormat="1" applyFont="1" applyFill="1" applyBorder="1" applyAlignment="1">
      <alignment vertical="center"/>
    </xf>
    <xf numFmtId="0" fontId="36" fillId="3" borderId="55" xfId="49" applyNumberFormat="1" applyFont="1" applyFill="1" applyBorder="1" applyAlignment="1">
      <alignment vertical="center"/>
    </xf>
    <xf numFmtId="0" fontId="36" fillId="3" borderId="34" xfId="49" applyNumberFormat="1" applyFont="1" applyFill="1" applyBorder="1" applyAlignment="1">
      <alignment vertical="center"/>
    </xf>
    <xf numFmtId="0" fontId="36" fillId="3" borderId="56" xfId="49" applyNumberFormat="1" applyFont="1" applyFill="1" applyBorder="1" applyAlignment="1">
      <alignment vertical="center"/>
    </xf>
    <xf numFmtId="0" fontId="45" fillId="0" borderId="0" xfId="49" applyNumberFormat="1" applyFont="1" applyAlignment="1">
      <alignment vertical="center" shrinkToFit="1"/>
    </xf>
    <xf numFmtId="0" fontId="8" fillId="3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30" borderId="0" xfId="0" applyFont="1" applyFill="1" applyBorder="1" applyAlignment="1">
      <alignment horizontal="left" vertical="top" wrapText="1"/>
    </xf>
    <xf numFmtId="0" fontId="25" fillId="0" borderId="44" xfId="0" applyFont="1" applyBorder="1" applyAlignment="1">
      <alignment horizontal="left" vertical="center" wrapText="1" indent="2"/>
    </xf>
    <xf numFmtId="0" fontId="25" fillId="0" borderId="57" xfId="0" applyFont="1" applyBorder="1" applyAlignment="1">
      <alignment horizontal="left" vertical="center" wrapText="1" indent="2"/>
    </xf>
    <xf numFmtId="0" fontId="25" fillId="0" borderId="58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9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56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20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29" fillId="35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12" fillId="0" borderId="48" xfId="0" applyFont="1" applyBorder="1" applyAlignment="1" applyProtection="1">
      <alignment horizontal="left" vertical="center" indent="1"/>
      <protection hidden="1"/>
    </xf>
    <xf numFmtId="0" fontId="12" fillId="0" borderId="61" xfId="0" applyFont="1" applyBorder="1" applyAlignment="1" applyProtection="1">
      <alignment horizontal="left" vertical="center" indent="1"/>
      <protection hidden="1"/>
    </xf>
    <xf numFmtId="0" fontId="40" fillId="0" borderId="57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48" fillId="27" borderId="37" xfId="0" applyFont="1" applyFill="1" applyBorder="1" applyAlignment="1">
      <alignment horizontal="center" vertical="center" wrapText="1"/>
    </xf>
    <xf numFmtId="0" fontId="48" fillId="27" borderId="47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/>
    </xf>
    <xf numFmtId="0" fontId="2" fillId="31" borderId="32" xfId="0" applyFont="1" applyFill="1" applyBorder="1" applyAlignment="1">
      <alignment horizontal="center" vertical="center"/>
    </xf>
    <xf numFmtId="0" fontId="35" fillId="34" borderId="48" xfId="0" applyFont="1" applyFill="1" applyBorder="1" applyAlignment="1">
      <alignment horizontal="center" vertical="center"/>
    </xf>
    <xf numFmtId="0" fontId="35" fillId="34" borderId="6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1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vertical="center"/>
    </xf>
    <xf numFmtId="0" fontId="31" fillId="0" borderId="48" xfId="0" applyFont="1" applyBorder="1" applyAlignment="1" applyProtection="1">
      <alignment horizontal="center" vertical="center"/>
      <protection locked="0"/>
    </xf>
    <xf numFmtId="0" fontId="31" fillId="0" borderId="60" xfId="0" applyFont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left" vertical="center" indent="1"/>
    </xf>
    <xf numFmtId="0" fontId="12" fillId="0" borderId="61" xfId="0" applyFont="1" applyBorder="1" applyAlignment="1">
      <alignment horizontal="left" vertical="center" indent="1"/>
    </xf>
    <xf numFmtId="0" fontId="40" fillId="0" borderId="57" xfId="0" applyFont="1" applyBorder="1" applyAlignment="1">
      <alignment horizontal="center" vertical="top"/>
    </xf>
    <xf numFmtId="0" fontId="29" fillId="19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5" fillId="3" borderId="6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55" xfId="0" applyFont="1" applyBorder="1" applyAlignment="1" applyProtection="1">
      <alignment horizontal="left" indent="1"/>
      <protection hidden="1"/>
    </xf>
    <xf numFmtId="0" fontId="12" fillId="0" borderId="62" xfId="0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Alignment="1" applyProtection="1">
      <alignment horizontal="center" vertical="center"/>
      <protection hidden="1"/>
    </xf>
    <xf numFmtId="0" fontId="12" fillId="0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left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3"/>
  <sheetViews>
    <sheetView showGridLines="0" zoomScale="80" zoomScaleNormal="80" zoomScaleSheetLayoutView="80" zoomScalePageLayoutView="0" workbookViewId="0" topLeftCell="A16">
      <selection activeCell="L29" sqref="L29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248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83" t="s">
        <v>337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ht="12" customHeight="1" thickBot="1"/>
    <row r="3" spans="2:17" ht="7.5" customHeight="1">
      <c r="B3" s="287" t="s">
        <v>338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</row>
    <row r="4" spans="2:17" ht="18.75" customHeight="1">
      <c r="B4" s="29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</row>
    <row r="5" spans="2:17" ht="18.75" customHeight="1">
      <c r="B5" s="290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2"/>
    </row>
    <row r="6" spans="2:17" ht="8.25" customHeight="1" thickBot="1">
      <c r="B6" s="29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5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249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249"/>
    </row>
    <row r="9" spans="2:11" ht="18" customHeight="1">
      <c r="B9" s="286" t="s">
        <v>239</v>
      </c>
      <c r="C9" s="286"/>
      <c r="D9" s="286"/>
      <c r="E9" s="286"/>
      <c r="F9" s="286"/>
      <c r="G9" s="286"/>
      <c r="H9" s="286"/>
      <c r="I9" s="286"/>
      <c r="J9" s="286"/>
      <c r="K9" s="286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50"/>
    </row>
    <row r="11" spans="2:19" ht="17.25" customHeight="1">
      <c r="B11" s="285" t="s">
        <v>228</v>
      </c>
      <c r="C11" s="285"/>
      <c r="D11" s="58"/>
      <c r="E11" s="58"/>
      <c r="F11" s="58"/>
      <c r="G11" s="58"/>
      <c r="H11" s="58"/>
      <c r="I11" s="58"/>
      <c r="J11" s="58"/>
      <c r="K11" s="251"/>
      <c r="L11" s="252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252"/>
      <c r="L12" s="252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252"/>
      <c r="L13" s="252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252"/>
      <c r="L14" s="252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339</v>
      </c>
      <c r="C15" s="55"/>
      <c r="D15" s="55"/>
      <c r="E15" s="55"/>
      <c r="F15" s="55"/>
      <c r="G15" s="55"/>
      <c r="H15" s="54"/>
      <c r="I15" s="54"/>
      <c r="J15" s="54"/>
      <c r="K15" s="252"/>
      <c r="L15" s="252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404</v>
      </c>
      <c r="C16" s="59"/>
      <c r="D16" s="59"/>
      <c r="E16" s="59"/>
      <c r="F16" s="55"/>
      <c r="G16" s="55"/>
      <c r="H16" s="54"/>
      <c r="I16" s="54"/>
      <c r="J16" s="54"/>
      <c r="K16" s="252"/>
      <c r="L16" s="252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252"/>
      <c r="L17" s="252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252"/>
      <c r="L18" s="252"/>
      <c r="M18" s="54"/>
      <c r="N18" s="54"/>
      <c r="O18" s="54"/>
      <c r="P18" s="54"/>
      <c r="Q18" s="54"/>
      <c r="R18" s="54"/>
      <c r="S18" s="54"/>
    </row>
    <row r="19" spans="2:19" ht="14.25">
      <c r="B19" s="59"/>
      <c r="C19" s="55"/>
      <c r="D19" s="55"/>
      <c r="E19" s="55"/>
      <c r="F19" s="55"/>
      <c r="G19" s="55"/>
      <c r="H19" s="54"/>
      <c r="I19" s="54"/>
      <c r="J19" s="54"/>
      <c r="K19" s="252"/>
      <c r="L19" s="252"/>
      <c r="M19" s="54"/>
      <c r="N19" s="54"/>
      <c r="O19" s="54"/>
      <c r="P19" s="54"/>
      <c r="Q19" s="54"/>
      <c r="R19" s="54"/>
      <c r="S19" s="54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158" t="s">
        <v>197</v>
      </c>
      <c r="C23" s="159" t="s">
        <v>198</v>
      </c>
      <c r="D23" s="160" t="s">
        <v>302</v>
      </c>
      <c r="E23" s="161" t="s">
        <v>311</v>
      </c>
      <c r="F23" s="162" t="s">
        <v>199</v>
      </c>
      <c r="G23" s="40" t="s">
        <v>227</v>
      </c>
      <c r="H23" s="26" t="s">
        <v>315</v>
      </c>
      <c r="I23" s="51" t="s">
        <v>227</v>
      </c>
      <c r="J23" s="245" t="s">
        <v>315</v>
      </c>
      <c r="K23" s="284" t="s">
        <v>433</v>
      </c>
      <c r="L23" s="284"/>
      <c r="M23" s="256" t="s">
        <v>417</v>
      </c>
    </row>
    <row r="24" spans="2:13" ht="12.75" customHeight="1">
      <c r="B24" s="163" t="s">
        <v>224</v>
      </c>
      <c r="C24" s="28" t="s">
        <v>297</v>
      </c>
      <c r="D24" s="28" t="s">
        <v>303</v>
      </c>
      <c r="E24" s="28" t="s">
        <v>312</v>
      </c>
      <c r="F24" s="29">
        <v>3</v>
      </c>
      <c r="G24" s="30" t="s">
        <v>225</v>
      </c>
      <c r="H24" s="31" t="s">
        <v>226</v>
      </c>
      <c r="I24" s="30" t="s">
        <v>308</v>
      </c>
      <c r="J24" s="246" t="s">
        <v>317</v>
      </c>
      <c r="K24" s="253" t="s">
        <v>397</v>
      </c>
      <c r="L24" s="253"/>
      <c r="M24" s="257"/>
    </row>
    <row r="25" spans="2:13" ht="12.75" customHeight="1" thickBot="1">
      <c r="B25" s="164" t="s">
        <v>224</v>
      </c>
      <c r="C25" s="165" t="s">
        <v>298</v>
      </c>
      <c r="D25" s="165" t="s">
        <v>303</v>
      </c>
      <c r="E25" s="165" t="s">
        <v>313</v>
      </c>
      <c r="F25" s="166">
        <v>6</v>
      </c>
      <c r="G25" s="167" t="s">
        <v>301</v>
      </c>
      <c r="H25" s="168" t="s">
        <v>282</v>
      </c>
      <c r="I25" s="167"/>
      <c r="J25" s="247"/>
      <c r="K25" s="258"/>
      <c r="L25" s="258" t="s">
        <v>397</v>
      </c>
      <c r="M25" s="259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254"/>
    </row>
    <row r="31" spans="2:12" s="54" customFormat="1" ht="14.25">
      <c r="B31" s="17" t="s">
        <v>314</v>
      </c>
      <c r="C31" s="52"/>
      <c r="D31" s="52"/>
      <c r="E31" s="52"/>
      <c r="F31" s="52"/>
      <c r="G31" s="52"/>
      <c r="H31" s="53"/>
      <c r="I31" s="53"/>
      <c r="J31" s="53"/>
      <c r="K31" s="251"/>
      <c r="L31" s="252"/>
    </row>
    <row r="32" spans="2:12" s="54" customFormat="1" ht="14.25">
      <c r="B32" s="52"/>
      <c r="C32" s="52"/>
      <c r="D32" s="52"/>
      <c r="E32" s="52"/>
      <c r="F32" s="52"/>
      <c r="G32" s="52"/>
      <c r="H32" s="55"/>
      <c r="I32" s="55"/>
      <c r="J32" s="55"/>
      <c r="K32" s="255"/>
      <c r="L32" s="252"/>
    </row>
    <row r="33" spans="2:12" s="54" customFormat="1" ht="15.75" customHeight="1">
      <c r="B33" s="52" t="s">
        <v>318</v>
      </c>
      <c r="C33" s="52"/>
      <c r="D33" s="52"/>
      <c r="E33" s="52"/>
      <c r="F33" s="52"/>
      <c r="G33" s="52"/>
      <c r="H33" s="55"/>
      <c r="I33" s="55"/>
      <c r="J33" s="55"/>
      <c r="K33" s="255"/>
      <c r="L33" s="252"/>
    </row>
    <row r="34" spans="2:12" s="54" customFormat="1" ht="15.75" customHeight="1">
      <c r="B34" s="55" t="s">
        <v>346</v>
      </c>
      <c r="C34" s="52"/>
      <c r="D34" s="52"/>
      <c r="E34" s="52"/>
      <c r="F34" s="52"/>
      <c r="G34" s="52"/>
      <c r="H34" s="55"/>
      <c r="I34" s="55"/>
      <c r="J34" s="55"/>
      <c r="K34" s="255"/>
      <c r="L34" s="252"/>
    </row>
    <row r="35" spans="2:12" s="54" customFormat="1" ht="14.25">
      <c r="B35" s="55"/>
      <c r="C35" s="52"/>
      <c r="D35" s="52"/>
      <c r="E35" s="52"/>
      <c r="F35" s="52"/>
      <c r="G35" s="52"/>
      <c r="H35" s="55"/>
      <c r="I35" s="55"/>
      <c r="J35" s="55"/>
      <c r="K35" s="255"/>
      <c r="L35" s="252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255"/>
      <c r="L36" s="252"/>
    </row>
    <row r="37" spans="2:12" s="54" customFormat="1" ht="14.25">
      <c r="B37" s="17" t="s">
        <v>319</v>
      </c>
      <c r="C37" s="52"/>
      <c r="D37" s="52"/>
      <c r="E37" s="52"/>
      <c r="F37" s="52"/>
      <c r="G37" s="52"/>
      <c r="H37" s="52"/>
      <c r="I37" s="52"/>
      <c r="K37" s="252"/>
      <c r="L37" s="252"/>
    </row>
    <row r="38" spans="2:12" s="54" customFormat="1" ht="14.25">
      <c r="B38" s="52"/>
      <c r="C38" s="52"/>
      <c r="D38" s="52"/>
      <c r="E38" s="52"/>
      <c r="F38" s="52"/>
      <c r="G38" s="52"/>
      <c r="H38" s="52"/>
      <c r="I38" s="52"/>
      <c r="K38" s="252"/>
      <c r="L38" s="252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252"/>
      <c r="L39" s="252"/>
    </row>
    <row r="40" spans="2:12" s="54" customFormat="1" ht="16.5" customHeight="1">
      <c r="B40" s="55" t="s">
        <v>347</v>
      </c>
      <c r="C40" s="55"/>
      <c r="D40" s="55"/>
      <c r="E40" s="55"/>
      <c r="F40" s="55"/>
      <c r="G40" s="55"/>
      <c r="H40" s="55"/>
      <c r="I40" s="55"/>
      <c r="J40" s="55"/>
      <c r="K40" s="255"/>
      <c r="L40" s="252"/>
    </row>
    <row r="41" spans="2:12" s="54" customFormat="1" ht="14.25">
      <c r="B41" s="55"/>
      <c r="C41" s="55"/>
      <c r="D41" s="55"/>
      <c r="E41" s="55"/>
      <c r="F41" s="55"/>
      <c r="G41" s="55"/>
      <c r="H41" s="55"/>
      <c r="I41" s="55"/>
      <c r="J41" s="55"/>
      <c r="K41" s="255"/>
      <c r="L41" s="252"/>
    </row>
    <row r="42" spans="2:12" s="54" customFormat="1" ht="14.25">
      <c r="B42" s="52"/>
      <c r="C42" s="55"/>
      <c r="D42" s="55"/>
      <c r="E42" s="55"/>
      <c r="F42" s="55"/>
      <c r="G42" s="55"/>
      <c r="H42" s="55"/>
      <c r="I42" s="55"/>
      <c r="J42" s="55"/>
      <c r="K42" s="255"/>
      <c r="L42" s="252"/>
    </row>
    <row r="43" spans="2:12" s="54" customFormat="1" ht="14.25">
      <c r="B43" s="17" t="s">
        <v>340</v>
      </c>
      <c r="C43" s="52"/>
      <c r="D43" s="52"/>
      <c r="E43" s="52"/>
      <c r="F43" s="52"/>
      <c r="G43" s="52"/>
      <c r="H43" s="55"/>
      <c r="I43" s="55"/>
      <c r="J43" s="55"/>
      <c r="K43" s="255"/>
      <c r="L43" s="252"/>
    </row>
    <row r="44" spans="2:12" s="54" customFormat="1" ht="14.25">
      <c r="B44" s="52"/>
      <c r="C44" s="52"/>
      <c r="D44" s="52"/>
      <c r="E44" s="52"/>
      <c r="F44" s="52"/>
      <c r="G44" s="52"/>
      <c r="H44" s="52"/>
      <c r="I44" s="52"/>
      <c r="K44" s="252"/>
      <c r="L44" s="252"/>
    </row>
    <row r="45" spans="2:12" s="54" customFormat="1" ht="16.5" customHeight="1">
      <c r="B45" s="52" t="s">
        <v>403</v>
      </c>
      <c r="C45" s="52"/>
      <c r="D45" s="52"/>
      <c r="E45" s="52"/>
      <c r="F45" s="52"/>
      <c r="G45" s="52"/>
      <c r="H45" s="52"/>
      <c r="I45" s="52"/>
      <c r="K45" s="252"/>
      <c r="L45" s="252"/>
    </row>
    <row r="46" spans="2:12" s="54" customFormat="1" ht="14.25">
      <c r="B46" s="55" t="s">
        <v>379</v>
      </c>
      <c r="C46" s="52"/>
      <c r="D46" s="52"/>
      <c r="E46" s="52"/>
      <c r="F46" s="52"/>
      <c r="G46" s="52"/>
      <c r="H46" s="52"/>
      <c r="I46" s="52"/>
      <c r="K46" s="252"/>
      <c r="L46" s="252"/>
    </row>
    <row r="47" spans="2:12" s="54" customFormat="1" ht="14.25">
      <c r="B47" s="52"/>
      <c r="C47" s="52"/>
      <c r="D47" s="52"/>
      <c r="E47" s="52"/>
      <c r="F47" s="52"/>
      <c r="G47" s="52"/>
      <c r="H47" s="52"/>
      <c r="I47" s="52"/>
      <c r="K47" s="252"/>
      <c r="L47" s="252"/>
    </row>
    <row r="48" spans="2:12" s="54" customFormat="1" ht="14.25">
      <c r="B48" s="17" t="s">
        <v>341</v>
      </c>
      <c r="C48" s="52"/>
      <c r="D48" s="52"/>
      <c r="E48" s="52"/>
      <c r="F48" s="52"/>
      <c r="G48" s="52"/>
      <c r="H48" s="52"/>
      <c r="I48" s="52"/>
      <c r="K48" s="252"/>
      <c r="L48" s="252"/>
    </row>
    <row r="49" spans="2:12" s="54" customFormat="1" ht="14.25">
      <c r="B49" s="52"/>
      <c r="C49" s="52"/>
      <c r="D49" s="52"/>
      <c r="E49" s="52"/>
      <c r="F49" s="52"/>
      <c r="G49" s="52"/>
      <c r="H49" s="52"/>
      <c r="I49" s="52"/>
      <c r="K49" s="252"/>
      <c r="L49" s="252"/>
    </row>
    <row r="50" spans="2:12" s="54" customFormat="1" ht="16.5" customHeight="1">
      <c r="B50" s="52" t="s">
        <v>316</v>
      </c>
      <c r="C50" s="52"/>
      <c r="D50" s="52"/>
      <c r="E50" s="52"/>
      <c r="F50" s="52"/>
      <c r="G50" s="52"/>
      <c r="H50" s="52"/>
      <c r="I50" s="52"/>
      <c r="K50" s="252"/>
      <c r="L50" s="252"/>
    </row>
    <row r="51" spans="2:12" s="54" customFormat="1" ht="14.25">
      <c r="B51" s="52"/>
      <c r="C51" s="52"/>
      <c r="D51" s="52"/>
      <c r="E51" s="52"/>
      <c r="F51" s="52"/>
      <c r="G51" s="52"/>
      <c r="H51" s="52"/>
      <c r="I51" s="52"/>
      <c r="K51" s="252"/>
      <c r="L51" s="252"/>
    </row>
    <row r="52" spans="2:12" s="54" customFormat="1" ht="14.25">
      <c r="B52" s="52"/>
      <c r="C52" s="52"/>
      <c r="D52" s="52"/>
      <c r="E52" s="52"/>
      <c r="F52" s="52"/>
      <c r="G52" s="52"/>
      <c r="H52" s="52"/>
      <c r="I52" s="52"/>
      <c r="K52" s="252"/>
      <c r="L52" s="252"/>
    </row>
    <row r="53" spans="2:12" s="54" customFormat="1" ht="14.25">
      <c r="B53" s="17" t="s">
        <v>342</v>
      </c>
      <c r="C53" s="52"/>
      <c r="D53" s="52"/>
      <c r="E53" s="52"/>
      <c r="F53" s="52"/>
      <c r="G53" s="52"/>
      <c r="H53" s="52"/>
      <c r="I53" s="52"/>
      <c r="K53" s="252"/>
      <c r="L53" s="252"/>
    </row>
    <row r="54" spans="2:12" s="54" customFormat="1" ht="14.25">
      <c r="B54" s="52"/>
      <c r="C54" s="52"/>
      <c r="D54" s="52"/>
      <c r="E54" s="52"/>
      <c r="F54" s="52"/>
      <c r="G54" s="52"/>
      <c r="H54" s="52"/>
      <c r="I54" s="52"/>
      <c r="K54" s="252"/>
      <c r="L54" s="252"/>
    </row>
    <row r="55" spans="2:12" s="54" customFormat="1" ht="16.5" customHeight="1">
      <c r="B55" s="55" t="s">
        <v>306</v>
      </c>
      <c r="C55" s="52"/>
      <c r="D55" s="52"/>
      <c r="E55" s="52"/>
      <c r="F55" s="52"/>
      <c r="G55" s="52"/>
      <c r="H55" s="52"/>
      <c r="I55" s="52"/>
      <c r="K55" s="252"/>
      <c r="L55" s="252"/>
    </row>
    <row r="56" spans="2:12" s="54" customFormat="1" ht="16.5" customHeight="1">
      <c r="B56" s="56" t="s">
        <v>320</v>
      </c>
      <c r="C56" s="52"/>
      <c r="D56" s="52"/>
      <c r="E56" s="52"/>
      <c r="F56" s="52"/>
      <c r="G56" s="52"/>
      <c r="H56" s="52"/>
      <c r="I56" s="52"/>
      <c r="K56" s="252"/>
      <c r="L56" s="252"/>
    </row>
    <row r="57" spans="2:12" s="54" customFormat="1" ht="14.25">
      <c r="B57" s="52"/>
      <c r="C57" s="52"/>
      <c r="D57" s="52"/>
      <c r="E57" s="52"/>
      <c r="F57" s="52"/>
      <c r="G57" s="52"/>
      <c r="H57" s="52"/>
      <c r="I57" s="52"/>
      <c r="K57" s="252"/>
      <c r="L57" s="252"/>
    </row>
    <row r="58" spans="2:12" s="54" customFormat="1" ht="14.25">
      <c r="B58" s="17" t="s">
        <v>343</v>
      </c>
      <c r="C58" s="52"/>
      <c r="D58" s="52"/>
      <c r="E58" s="52"/>
      <c r="F58" s="52"/>
      <c r="G58" s="52"/>
      <c r="H58" s="52"/>
      <c r="I58" s="52"/>
      <c r="K58" s="252"/>
      <c r="L58" s="252"/>
    </row>
    <row r="59" spans="2:12" s="54" customFormat="1" ht="14.25">
      <c r="B59" s="52"/>
      <c r="C59" s="52"/>
      <c r="D59" s="52"/>
      <c r="E59" s="52"/>
      <c r="F59" s="52"/>
      <c r="G59" s="52"/>
      <c r="H59" s="52"/>
      <c r="I59" s="52"/>
      <c r="K59" s="252"/>
      <c r="L59" s="252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252"/>
      <c r="L60" s="252"/>
    </row>
    <row r="61" spans="2:12" s="54" customFormat="1" ht="16.5" customHeight="1">
      <c r="B61" s="52"/>
      <c r="C61" s="57"/>
      <c r="D61" s="52" t="s">
        <v>344</v>
      </c>
      <c r="E61" s="52"/>
      <c r="G61" s="52"/>
      <c r="H61" s="52"/>
      <c r="I61" s="52"/>
      <c r="K61" s="252"/>
      <c r="L61" s="252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252"/>
      <c r="L62" s="252"/>
    </row>
    <row r="63" spans="2:12" s="54" customFormat="1" ht="16.5" customHeight="1">
      <c r="B63" s="52" t="s">
        <v>380</v>
      </c>
      <c r="C63" s="52"/>
      <c r="D63" s="52"/>
      <c r="E63" s="52"/>
      <c r="F63" s="52"/>
      <c r="G63" s="52"/>
      <c r="H63" s="52"/>
      <c r="I63" s="52"/>
      <c r="J63" s="52"/>
      <c r="K63" s="19"/>
      <c r="L63" s="252"/>
    </row>
    <row r="64" spans="2:12" s="54" customFormat="1" ht="16.5" customHeight="1">
      <c r="B64" s="52" t="s">
        <v>381</v>
      </c>
      <c r="C64" s="52"/>
      <c r="D64" s="52"/>
      <c r="E64" s="52"/>
      <c r="F64" s="52"/>
      <c r="G64" s="52"/>
      <c r="H64" s="52"/>
      <c r="I64" s="52"/>
      <c r="J64" s="52"/>
      <c r="K64" s="19"/>
      <c r="L64" s="252"/>
    </row>
    <row r="65" spans="2:12" s="54" customFormat="1" ht="16.5" customHeight="1">
      <c r="B65" s="52"/>
      <c r="C65" s="52" t="s">
        <v>382</v>
      </c>
      <c r="D65" s="52"/>
      <c r="E65" s="52"/>
      <c r="F65" s="52"/>
      <c r="G65" s="52"/>
      <c r="H65" s="52"/>
      <c r="I65" s="52"/>
      <c r="J65" s="52"/>
      <c r="K65" s="19"/>
      <c r="L65" s="252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252"/>
    </row>
    <row r="67" spans="2:12" s="54" customFormat="1" ht="14.25">
      <c r="B67" s="55"/>
      <c r="C67" s="55"/>
      <c r="D67" s="52"/>
      <c r="E67" s="52"/>
      <c r="F67" s="52"/>
      <c r="G67" s="52"/>
      <c r="H67" s="52"/>
      <c r="I67" s="52"/>
      <c r="K67" s="252"/>
      <c r="L67" s="252"/>
    </row>
    <row r="68" spans="1:12" s="54" customFormat="1" ht="14.25">
      <c r="A68" s="17" t="s">
        <v>345</v>
      </c>
      <c r="B68" s="52"/>
      <c r="C68" s="55"/>
      <c r="D68" s="52"/>
      <c r="E68" s="52"/>
      <c r="F68" s="52"/>
      <c r="G68" s="52"/>
      <c r="H68" s="52"/>
      <c r="I68" s="52"/>
      <c r="K68" s="252"/>
      <c r="L68" s="252"/>
    </row>
    <row r="69" spans="11:12" s="54" customFormat="1" ht="16.5" customHeight="1">
      <c r="K69" s="252"/>
      <c r="L69" s="252"/>
    </row>
    <row r="70" spans="2:12" s="54" customFormat="1" ht="14.25">
      <c r="B70" s="52" t="s">
        <v>383</v>
      </c>
      <c r="J70" s="54" t="s">
        <v>432</v>
      </c>
      <c r="K70" s="252"/>
      <c r="L70" s="252"/>
    </row>
    <row r="71" spans="2:12" s="54" customFormat="1" ht="14.25">
      <c r="B71" s="52"/>
      <c r="C71" s="52"/>
      <c r="D71" s="52"/>
      <c r="E71" s="52"/>
      <c r="F71" s="52"/>
      <c r="G71" s="52"/>
      <c r="H71" s="52"/>
      <c r="I71" s="52"/>
      <c r="K71" s="252"/>
      <c r="L71" s="252"/>
    </row>
    <row r="72" spans="3:12" s="54" customFormat="1" ht="14.25">
      <c r="C72" s="52"/>
      <c r="D72" s="52"/>
      <c r="E72" s="52"/>
      <c r="K72" s="252"/>
      <c r="L72" s="252"/>
    </row>
    <row r="73" spans="3:12" s="54" customFormat="1" ht="14.25">
      <c r="C73" s="52"/>
      <c r="D73" s="52"/>
      <c r="E73" s="52"/>
      <c r="K73" s="252"/>
      <c r="L73" s="252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IF('男子(様式1)'!B1="",'女子(様式1)'!B1,'男子(様式1)'!B1)&amp;"大会参加者数"</f>
        <v>第37回北海道小学生陸上競技記録会大会参加者数</v>
      </c>
      <c r="B1" s="39"/>
      <c r="C1" s="39"/>
      <c r="D1" s="39"/>
      <c r="E1" s="39"/>
      <c r="G1" s="32"/>
      <c r="H1" s="32"/>
    </row>
    <row r="2" spans="1:8" ht="24" customHeight="1">
      <c r="A2" s="342" t="s">
        <v>434</v>
      </c>
      <c r="B2" s="342"/>
      <c r="C2" s="266" t="s">
        <v>435</v>
      </c>
      <c r="D2" s="335">
        <f>IF('申込必要事項'!D3="","",'申込必要事項'!D3)</f>
      </c>
      <c r="E2" s="335"/>
      <c r="F2" s="335"/>
      <c r="G2" s="32"/>
      <c r="H2" s="32"/>
    </row>
    <row r="3" spans="1:8" ht="18" customHeight="1" thickBot="1">
      <c r="A3" s="32"/>
      <c r="B3" s="267" t="s">
        <v>436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307</v>
      </c>
      <c r="C4" s="44" t="s">
        <v>240</v>
      </c>
      <c r="D4" s="42" t="s">
        <v>299</v>
      </c>
      <c r="E4" s="43" t="s">
        <v>307</v>
      </c>
      <c r="F4" s="45" t="s">
        <v>240</v>
      </c>
      <c r="G4" s="33"/>
      <c r="H4" s="32"/>
    </row>
    <row r="5" spans="1:8" ht="21.75" customHeight="1" thickTop="1">
      <c r="A5" s="336" t="s">
        <v>235</v>
      </c>
      <c r="B5" s="114" t="s">
        <v>377</v>
      </c>
      <c r="C5" s="108">
        <f>COUNTIF('男子(様式1)'!$F$13:$H$59,B5)</f>
        <v>0</v>
      </c>
      <c r="D5" s="336" t="s">
        <v>236</v>
      </c>
      <c r="E5" s="114" t="s">
        <v>377</v>
      </c>
      <c r="F5" s="34">
        <f>COUNTIF('女子(様式1)'!$F$13:$H$59,E5)</f>
        <v>0</v>
      </c>
      <c r="G5" s="35"/>
      <c r="H5" s="32"/>
    </row>
    <row r="6" spans="1:8" ht="21.75" customHeight="1">
      <c r="A6" s="337"/>
      <c r="B6" s="115" t="s">
        <v>378</v>
      </c>
      <c r="C6" s="74">
        <f>COUNTIF('男子(様式1)'!$F$13:$H$59,B6)</f>
        <v>0</v>
      </c>
      <c r="D6" s="337"/>
      <c r="E6" s="115" t="s">
        <v>378</v>
      </c>
      <c r="F6" s="36">
        <f>COUNTIF('女子(様式1)'!$F$13:$H$59,E6)</f>
        <v>0</v>
      </c>
      <c r="G6" s="35"/>
      <c r="H6" s="32"/>
    </row>
    <row r="7" spans="1:8" ht="21.75" customHeight="1">
      <c r="A7" s="337"/>
      <c r="B7" s="124" t="s">
        <v>354</v>
      </c>
      <c r="C7" s="74">
        <f>COUNTIF('男子(様式1)'!$F$13:$H$59,B7)</f>
        <v>0</v>
      </c>
      <c r="D7" s="337"/>
      <c r="E7" s="116" t="s">
        <v>354</v>
      </c>
      <c r="F7" s="36">
        <f>COUNTIF('女子(様式1)'!$F$13:$H$59,E7)</f>
        <v>0</v>
      </c>
      <c r="G7" s="35"/>
      <c r="H7" s="32"/>
    </row>
    <row r="8" spans="1:8" ht="21.75" customHeight="1">
      <c r="A8" s="337"/>
      <c r="B8" s="115" t="s">
        <v>355</v>
      </c>
      <c r="C8" s="74">
        <f>COUNTIF('男子(様式1)'!$F$13:$H$59,B8)</f>
        <v>0</v>
      </c>
      <c r="D8" s="337"/>
      <c r="E8" s="117" t="s">
        <v>355</v>
      </c>
      <c r="F8" s="36">
        <f>COUNTIF('女子(様式1)'!$F$13:$H$59,E8)</f>
        <v>0</v>
      </c>
      <c r="G8" s="35"/>
      <c r="H8" s="32"/>
    </row>
    <row r="9" spans="1:8" ht="21.75" customHeight="1">
      <c r="A9" s="337"/>
      <c r="B9" s="115" t="s">
        <v>356</v>
      </c>
      <c r="C9" s="74">
        <f>COUNTIF('男子(様式1)'!$F$13:$H$59,B9)</f>
        <v>0</v>
      </c>
      <c r="D9" s="337"/>
      <c r="E9" s="117" t="s">
        <v>356</v>
      </c>
      <c r="F9" s="36">
        <f>COUNTIF('女子(様式1)'!$F$13:$H$59,E9)</f>
        <v>0</v>
      </c>
      <c r="G9" s="35"/>
      <c r="H9" s="32"/>
    </row>
    <row r="10" spans="1:8" ht="21.75" customHeight="1">
      <c r="A10" s="337"/>
      <c r="B10" s="115" t="s">
        <v>357</v>
      </c>
      <c r="C10" s="74">
        <f>COUNTIF('男子(様式1)'!$F$13:$H$59,B10)</f>
        <v>0</v>
      </c>
      <c r="D10" s="337"/>
      <c r="E10" s="117" t="s">
        <v>357</v>
      </c>
      <c r="F10" s="36">
        <f>COUNTIF('女子(様式1)'!$F$13:$H$59,E10)</f>
        <v>0</v>
      </c>
      <c r="G10" s="35"/>
      <c r="H10" s="32"/>
    </row>
    <row r="11" spans="1:8" ht="21.75" customHeight="1">
      <c r="A11" s="337"/>
      <c r="B11" s="115" t="s">
        <v>371</v>
      </c>
      <c r="C11" s="74">
        <f>COUNTIF('男子(様式1)'!$F$13:$H$59,B11)</f>
        <v>0</v>
      </c>
      <c r="D11" s="337"/>
      <c r="E11" s="117" t="s">
        <v>371</v>
      </c>
      <c r="F11" s="36">
        <f>COUNTIF('女子(様式1)'!$F$13:$H$59,E11)</f>
        <v>0</v>
      </c>
      <c r="G11" s="35"/>
      <c r="H11" s="32"/>
    </row>
    <row r="12" spans="1:8" ht="21.75" customHeight="1">
      <c r="A12" s="337"/>
      <c r="B12" s="115" t="s">
        <v>359</v>
      </c>
      <c r="C12" s="74">
        <f>COUNTIF('男子(様式1)'!$F$13:$H$59,B12)</f>
        <v>0</v>
      </c>
      <c r="D12" s="337"/>
      <c r="E12" s="115" t="s">
        <v>359</v>
      </c>
      <c r="F12" s="36">
        <f>COUNTIF('女子(様式1)'!$F$13:$H$59,E12)</f>
        <v>0</v>
      </c>
      <c r="G12" s="35"/>
      <c r="H12" s="32"/>
    </row>
    <row r="13" spans="1:8" ht="21.75" customHeight="1">
      <c r="A13" s="337"/>
      <c r="B13" s="115" t="s">
        <v>360</v>
      </c>
      <c r="C13" s="74">
        <f>COUNTIF('男子(様式1)'!$F$13:$H$59,B13)</f>
        <v>0</v>
      </c>
      <c r="D13" s="337"/>
      <c r="E13" s="117" t="s">
        <v>358</v>
      </c>
      <c r="F13" s="36">
        <f>COUNTIF('女子(様式1)'!$F$13:$H$59,E13)</f>
        <v>0</v>
      </c>
      <c r="G13" s="35"/>
      <c r="H13" s="32"/>
    </row>
    <row r="14" spans="1:8" ht="21.75" customHeight="1">
      <c r="A14" s="337"/>
      <c r="B14" s="115" t="s">
        <v>361</v>
      </c>
      <c r="C14" s="74">
        <f>COUNTIF('男子(様式1)'!$F$13:$H$59,B14)</f>
        <v>0</v>
      </c>
      <c r="D14" s="337"/>
      <c r="E14" s="117" t="s">
        <v>368</v>
      </c>
      <c r="F14" s="36">
        <f>COUNTIF('女子(様式1)'!$F$13:$H$59,E14)</f>
        <v>0</v>
      </c>
      <c r="G14" s="35"/>
      <c r="H14" s="32"/>
    </row>
    <row r="15" spans="1:8" ht="21.75" customHeight="1">
      <c r="A15" s="337"/>
      <c r="B15" s="115" t="s">
        <v>392</v>
      </c>
      <c r="C15" s="74">
        <f>COUNTIF('男子(様式1)'!$F$13:$H$59,B15)</f>
        <v>0</v>
      </c>
      <c r="D15" s="337"/>
      <c r="E15" s="117" t="s">
        <v>392</v>
      </c>
      <c r="F15" s="36">
        <f>COUNTIF('女子(様式1)'!$F$13:$H$59,E15)</f>
        <v>0</v>
      </c>
      <c r="G15" s="32"/>
      <c r="H15" s="32"/>
    </row>
    <row r="16" spans="1:8" ht="21.75" customHeight="1">
      <c r="A16" s="337"/>
      <c r="B16" s="115" t="s">
        <v>393</v>
      </c>
      <c r="C16" s="74">
        <f>COUNTIF('男子(様式1)'!$F$13:$H$59,B16)</f>
        <v>0</v>
      </c>
      <c r="D16" s="337"/>
      <c r="E16" s="117" t="s">
        <v>393</v>
      </c>
      <c r="F16" s="36">
        <f>COUNTIF('女子(様式1)'!$F$13:$H$59,E16)</f>
        <v>0</v>
      </c>
      <c r="G16" s="32"/>
      <c r="H16" s="32"/>
    </row>
    <row r="17" spans="1:8" ht="21.75" customHeight="1">
      <c r="A17" s="337"/>
      <c r="B17" s="124" t="s">
        <v>362</v>
      </c>
      <c r="C17" s="74">
        <f>COUNTIF('男子(様式1)'!$F$13:$H$59,B17)</f>
        <v>0</v>
      </c>
      <c r="D17" s="337"/>
      <c r="E17" s="156" t="s">
        <v>362</v>
      </c>
      <c r="F17" s="36">
        <f>COUNTIF('女子(様式1)'!$F$13:$H$59,E17)</f>
        <v>0</v>
      </c>
      <c r="G17" s="35"/>
      <c r="H17" s="32"/>
    </row>
    <row r="18" spans="1:8" ht="21.75" customHeight="1">
      <c r="A18" s="337"/>
      <c r="B18" s="115" t="s">
        <v>363</v>
      </c>
      <c r="C18" s="74">
        <f>COUNTIF('男子(様式1)'!$F$13:$H$59,B18)</f>
        <v>0</v>
      </c>
      <c r="D18" s="337"/>
      <c r="E18" s="115" t="s">
        <v>363</v>
      </c>
      <c r="F18" s="36">
        <f>COUNTIF('女子(様式1)'!$F$13:$H$59,E18)</f>
        <v>0</v>
      </c>
      <c r="G18" s="35"/>
      <c r="H18" s="32"/>
    </row>
    <row r="19" spans="1:8" ht="21.75" customHeight="1">
      <c r="A19" s="337"/>
      <c r="B19" s="115" t="s">
        <v>364</v>
      </c>
      <c r="C19" s="74">
        <f>COUNTIF('男子(様式1)'!$F$13:$H$59,B19)</f>
        <v>0</v>
      </c>
      <c r="D19" s="337"/>
      <c r="E19" s="117" t="s">
        <v>364</v>
      </c>
      <c r="F19" s="36">
        <f>COUNTIF('女子(様式1)'!$F$13:$H$59,E19)</f>
        <v>0</v>
      </c>
      <c r="G19" s="35"/>
      <c r="H19" s="32"/>
    </row>
    <row r="20" spans="1:8" ht="21.75" customHeight="1">
      <c r="A20" s="337"/>
      <c r="B20" s="115" t="s">
        <v>365</v>
      </c>
      <c r="C20" s="74">
        <f>COUNTIF('男子(様式1)'!$F$13:$H$59,B20)</f>
        <v>0</v>
      </c>
      <c r="D20" s="337"/>
      <c r="E20" s="117" t="s">
        <v>365</v>
      </c>
      <c r="F20" s="36">
        <f>COUNTIF('女子(様式1)'!$F$13:$H$59,E20)</f>
        <v>0</v>
      </c>
      <c r="G20" s="35"/>
      <c r="H20" s="32"/>
    </row>
    <row r="21" spans="1:8" ht="21.75" customHeight="1">
      <c r="A21" s="337"/>
      <c r="B21" s="115" t="s">
        <v>366</v>
      </c>
      <c r="C21" s="74">
        <f>COUNTIF('男子(様式1)'!$F$13:$H$59,B21)</f>
        <v>0</v>
      </c>
      <c r="D21" s="337"/>
      <c r="E21" s="117" t="s">
        <v>366</v>
      </c>
      <c r="F21" s="36">
        <f>COUNTIF('女子(様式1)'!$F$13:$H$59,E21)</f>
        <v>0</v>
      </c>
      <c r="G21" s="35"/>
      <c r="H21" s="32"/>
    </row>
    <row r="22" spans="1:8" ht="21.75" customHeight="1">
      <c r="A22" s="337"/>
      <c r="B22" s="154" t="s">
        <v>402</v>
      </c>
      <c r="C22" s="74">
        <f>COUNTIF('男子(様式1)'!$F$13:$H$59,B22)</f>
        <v>0</v>
      </c>
      <c r="D22" s="337"/>
      <c r="E22" s="155" t="s">
        <v>402</v>
      </c>
      <c r="F22" s="36">
        <f>COUNTIF('女子(様式1)'!$F$13:$H$59,E22)</f>
        <v>0</v>
      </c>
      <c r="G22" s="35"/>
      <c r="H22" s="32"/>
    </row>
    <row r="23" spans="1:8" ht="21.75" customHeight="1">
      <c r="A23" s="337"/>
      <c r="B23" s="154" t="s">
        <v>394</v>
      </c>
      <c r="C23" s="74">
        <f>COUNTIF('男子(様式1)'!$F$13:$H$59,B23)</f>
        <v>0</v>
      </c>
      <c r="D23" s="337"/>
      <c r="E23" s="155" t="s">
        <v>394</v>
      </c>
      <c r="F23" s="36">
        <f>COUNTIF('女子(様式1)'!$F$13:$H$59,E23)</f>
        <v>0</v>
      </c>
      <c r="G23" s="35"/>
      <c r="H23" s="32"/>
    </row>
    <row r="24" spans="1:8" ht="21.75" customHeight="1">
      <c r="A24" s="337"/>
      <c r="B24" s="154" t="s">
        <v>395</v>
      </c>
      <c r="C24" s="74">
        <f>COUNTIF('男子(様式1)'!$F$13:$H$59,B24)</f>
        <v>0</v>
      </c>
      <c r="D24" s="337"/>
      <c r="E24" s="155" t="s">
        <v>395</v>
      </c>
      <c r="F24" s="36">
        <f>COUNTIF('女子(様式1)'!$F$13:$H$59,E24)</f>
        <v>0</v>
      </c>
      <c r="G24" s="35"/>
      <c r="H24" s="32"/>
    </row>
    <row r="25" spans="1:8" ht="21.75" customHeight="1">
      <c r="A25" s="337"/>
      <c r="B25" s="154" t="s">
        <v>396</v>
      </c>
      <c r="C25" s="74">
        <f>COUNTIF('男子(様式1)'!$F$13:$H$59,B25)</f>
        <v>0</v>
      </c>
      <c r="D25" s="337"/>
      <c r="E25" s="155" t="s">
        <v>396</v>
      </c>
      <c r="F25" s="36">
        <f>COUNTIF('女子(様式1)'!$F$13:$H$59,E25)</f>
        <v>0</v>
      </c>
      <c r="G25" s="35"/>
      <c r="H25" s="32"/>
    </row>
    <row r="26" spans="1:8" ht="21.75" customHeight="1" thickBot="1">
      <c r="A26" s="338"/>
      <c r="B26" s="157" t="s">
        <v>367</v>
      </c>
      <c r="C26" s="75">
        <f>COUNTIF('男子(様式1)'!$F$13:$H$59,B26)</f>
        <v>0</v>
      </c>
      <c r="D26" s="338"/>
      <c r="E26" s="118" t="s">
        <v>367</v>
      </c>
      <c r="F26" s="50">
        <f>COUNTIF('女子(様式1)'!$F$13:$H$59,E26)</f>
        <v>0</v>
      </c>
      <c r="G26" s="32"/>
      <c r="H26" s="32"/>
    </row>
    <row r="27" spans="1:8" ht="21.75" customHeight="1" thickBo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188" t="s">
        <v>235</v>
      </c>
      <c r="B28" s="121" t="s">
        <v>372</v>
      </c>
      <c r="C28" s="109">
        <f>COUNTIF('リレー(様式2)'!$C:$E,B28)</f>
        <v>0</v>
      </c>
      <c r="D28" s="339" t="s">
        <v>236</v>
      </c>
      <c r="E28" s="121" t="s">
        <v>372</v>
      </c>
      <c r="F28" s="109">
        <f>COUNTIF('リレー(様式2)'!$J:$M,E28)</f>
        <v>0</v>
      </c>
      <c r="G28" s="32"/>
      <c r="H28" s="32"/>
    </row>
    <row r="29" spans="1:8" ht="18.75" customHeight="1">
      <c r="A29" s="189"/>
      <c r="B29" s="122" t="s">
        <v>373</v>
      </c>
      <c r="C29" s="74">
        <f>COUNTIF('リレー(様式2)'!$C:$E,B29)</f>
        <v>0</v>
      </c>
      <c r="D29" s="340"/>
      <c r="E29" s="122" t="s">
        <v>373</v>
      </c>
      <c r="F29" s="74">
        <f>COUNTIF('リレー(様式2)'!$J:$M,E29)</f>
        <v>0</v>
      </c>
      <c r="G29" s="32"/>
      <c r="H29" s="32"/>
    </row>
    <row r="30" spans="1:8" ht="18.75" customHeight="1" thickBot="1">
      <c r="A30" s="190"/>
      <c r="B30" s="123" t="s">
        <v>374</v>
      </c>
      <c r="C30" s="75">
        <f>COUNTIF('リレー(様式2)'!$C:$E,B30)</f>
        <v>0</v>
      </c>
      <c r="D30" s="341"/>
      <c r="E30" s="123" t="s">
        <v>374</v>
      </c>
      <c r="F30" s="75">
        <f>COUNTIF('リレー(様式2)'!$J:$M,E30)</f>
        <v>0</v>
      </c>
      <c r="G30" s="32"/>
      <c r="H30" s="32"/>
    </row>
    <row r="31" spans="1:8" ht="18.75" customHeight="1" thickBot="1">
      <c r="A31" s="32"/>
      <c r="B31" s="32"/>
      <c r="C31" s="32"/>
      <c r="D31" s="32"/>
      <c r="E31" s="32"/>
      <c r="F31" s="32"/>
      <c r="G31" s="32"/>
      <c r="H31" s="32"/>
    </row>
    <row r="32" spans="1:8" ht="18.75" customHeight="1" thickBot="1">
      <c r="A32" s="239" t="s">
        <v>423</v>
      </c>
      <c r="B32" s="240" t="s">
        <v>424</v>
      </c>
      <c r="C32" s="241">
        <f>'リレー(様式2)'!X4</f>
        <v>0</v>
      </c>
      <c r="D32" s="32"/>
      <c r="E32" s="32"/>
      <c r="F32" s="32"/>
      <c r="G32" s="32"/>
      <c r="H32" s="32"/>
    </row>
    <row r="33" spans="1:8" ht="18.75" customHeight="1">
      <c r="A33" s="32"/>
      <c r="B33" s="32"/>
      <c r="C33" s="32"/>
      <c r="D33" s="32"/>
      <c r="E33" s="32"/>
      <c r="F33" s="32"/>
      <c r="G33" s="32"/>
      <c r="H33" s="32"/>
    </row>
    <row r="34" spans="1:8" ht="18.75" customHeight="1">
      <c r="A34" s="32"/>
      <c r="B34" s="32"/>
      <c r="C34" s="32"/>
      <c r="D34" s="32"/>
      <c r="E34" s="32"/>
      <c r="F34" s="32"/>
      <c r="G34" s="32"/>
      <c r="H34" s="32"/>
    </row>
    <row r="35" spans="1:8" ht="18.75" customHeight="1">
      <c r="A35" s="32"/>
      <c r="B35" s="32"/>
      <c r="C35" s="32"/>
      <c r="D35" s="32"/>
      <c r="E35" s="32"/>
      <c r="F35" s="32"/>
      <c r="G35" s="32"/>
      <c r="H35" s="32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 sheet="1" selectLockedCells="1"/>
  <mergeCells count="5">
    <mergeCell ref="D2:F2"/>
    <mergeCell ref="A5:A26"/>
    <mergeCell ref="D5:D26"/>
    <mergeCell ref="D28:D30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7"/>
  <sheetViews>
    <sheetView showGridLines="0" tabSelected="1" zoomScalePageLayoutView="0" workbookViewId="0" topLeftCell="A1">
      <pane xSplit="34" ySplit="51" topLeftCell="AI52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  <col min="7" max="7" width="12.875" style="0" customWidth="1"/>
  </cols>
  <sheetData>
    <row r="1" spans="1:7" ht="27.75" customHeight="1">
      <c r="A1" s="296" t="s">
        <v>348</v>
      </c>
      <c r="B1" s="296"/>
      <c r="C1" s="296"/>
      <c r="D1" s="296"/>
      <c r="E1" s="296"/>
      <c r="F1" s="296"/>
      <c r="G1" s="296"/>
    </row>
    <row r="2" spans="1:6" ht="29.25" customHeight="1">
      <c r="A2" s="19"/>
      <c r="B2" s="19"/>
      <c r="C2" s="19"/>
      <c r="D2" s="19"/>
      <c r="E2" s="18"/>
      <c r="F2" s="18"/>
    </row>
    <row r="3" spans="2:4" ht="26.25" customHeight="1">
      <c r="B3" s="299" t="s">
        <v>353</v>
      </c>
      <c r="C3" s="299"/>
      <c r="D3" s="269"/>
    </row>
    <row r="4" spans="1:7" s="20" customFormat="1" ht="23.25" customHeight="1">
      <c r="A4" s="21"/>
      <c r="B4" s="298" t="s">
        <v>401</v>
      </c>
      <c r="C4" s="298"/>
      <c r="D4" s="300" t="s">
        <v>391</v>
      </c>
      <c r="E4" s="300"/>
      <c r="F4" s="300"/>
      <c r="G4" s="300"/>
    </row>
    <row r="5" spans="4:7" ht="23.25" customHeight="1">
      <c r="D5" s="301"/>
      <c r="E5" s="301"/>
      <c r="F5" s="301"/>
      <c r="G5" s="301"/>
    </row>
    <row r="6" spans="1:4" ht="24.75" customHeight="1">
      <c r="A6" s="297" t="s">
        <v>349</v>
      </c>
      <c r="B6" s="297"/>
      <c r="C6" s="270" t="s">
        <v>351</v>
      </c>
      <c r="D6" s="269"/>
    </row>
    <row r="7" spans="1:4" ht="24.75" customHeight="1">
      <c r="A7" s="268"/>
      <c r="B7" s="268"/>
      <c r="C7" s="270" t="s">
        <v>350</v>
      </c>
      <c r="D7" s="269"/>
    </row>
  </sheetData>
  <sheetProtection sheet="1" selectLockedCells="1"/>
  <mergeCells count="6">
    <mergeCell ref="A1:G1"/>
    <mergeCell ref="A6:B6"/>
    <mergeCell ref="B4:C4"/>
    <mergeCell ref="B3:C3"/>
    <mergeCell ref="D4:G4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73"/>
  <sheetViews>
    <sheetView showGridLines="0" zoomScalePageLayoutView="0" workbookViewId="0" topLeftCell="A1">
      <pane xSplit="5" ySplit="12" topLeftCell="F13" activePane="bottomRight" state="frozen"/>
      <selection pane="topLeft" activeCell="I9" sqref="I9"/>
      <selection pane="topRight" activeCell="I9" sqref="I9"/>
      <selection pane="bottomLeft" activeCell="I9" sqref="I9"/>
      <selection pane="bottomRight" activeCell="G13" sqref="G13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41" customWidth="1"/>
    <col min="10" max="11" width="4.75390625" style="2" customWidth="1"/>
    <col min="12" max="12" width="6.75390625" style="2" customWidth="1"/>
    <col min="13" max="13" width="19.125" style="183" customWidth="1"/>
    <col min="14" max="14" width="8.875" style="2" hidden="1" customWidth="1"/>
    <col min="15" max="15" width="2.625" style="0" hidden="1" customWidth="1"/>
    <col min="16" max="16" width="5.375" style="2" hidden="1" customWidth="1"/>
    <col min="17" max="18" width="2.875" style="2" hidden="1" customWidth="1"/>
    <col min="19" max="19" width="8.875" style="2" hidden="1" customWidth="1"/>
    <col min="20" max="21" width="3.25390625" style="23" hidden="1" customWidth="1"/>
    <col min="22" max="22" width="4.125" style="23" hidden="1" customWidth="1"/>
    <col min="23" max="51" width="8.875" style="2" customWidth="1"/>
    <col min="52" max="52" width="46.625" style="2" customWidth="1"/>
    <col min="53" max="16384" width="9.00390625" style="2" customWidth="1"/>
  </cols>
  <sheetData>
    <row r="1" spans="1:12" ht="26.25" customHeight="1" thickBot="1">
      <c r="A1" s="228" t="s">
        <v>322</v>
      </c>
      <c r="B1" s="302" t="s">
        <v>408</v>
      </c>
      <c r="C1" s="303"/>
      <c r="D1" s="304"/>
      <c r="E1" s="46"/>
      <c r="F1" s="305" t="s">
        <v>384</v>
      </c>
      <c r="G1" s="305"/>
      <c r="K1" s="306" t="s">
        <v>405</v>
      </c>
      <c r="L1" s="306"/>
    </row>
    <row r="2" spans="1:8" ht="9.75" customHeight="1" thickBot="1">
      <c r="A2" s="229"/>
      <c r="B2" s="309"/>
      <c r="C2" s="309"/>
      <c r="D2" s="309"/>
      <c r="E2" s="63"/>
      <c r="F2" s="47"/>
      <c r="G2" s="49"/>
      <c r="H2" s="65"/>
    </row>
    <row r="3" spans="1:10" ht="20.25" customHeight="1" thickBot="1">
      <c r="A3" s="228" t="s">
        <v>353</v>
      </c>
      <c r="B3" s="307">
        <f>IF('申込必要事項'!D3="","",'申込必要事項'!D3)</f>
      </c>
      <c r="C3" s="308"/>
      <c r="D3" s="110"/>
      <c r="E3" s="111" t="s">
        <v>352</v>
      </c>
      <c r="F3" s="310">
        <f>IF('申込必要事項'!D6="","",'申込必要事項'!D6)</f>
      </c>
      <c r="G3" s="310"/>
      <c r="H3" s="311">
        <f>IF('申込必要事項'!D7="","",'申込必要事項'!D7)</f>
      </c>
      <c r="I3" s="311"/>
      <c r="J3" s="311"/>
    </row>
    <row r="4" spans="1:10" ht="6" customHeight="1" thickBot="1">
      <c r="A4" s="76"/>
      <c r="B4" s="77"/>
      <c r="C4" s="63"/>
      <c r="D4" s="63"/>
      <c r="E4" s="63"/>
      <c r="F4" s="47"/>
      <c r="G4" s="49"/>
      <c r="H4" s="49"/>
      <c r="I4" s="78"/>
      <c r="J4" s="78"/>
    </row>
    <row r="5" spans="1:10" ht="13.5" customHeight="1">
      <c r="A5" s="76"/>
      <c r="B5" s="62" t="s">
        <v>324</v>
      </c>
      <c r="C5" s="99" t="s">
        <v>325</v>
      </c>
      <c r="D5" s="100">
        <f>COUNTIF($P$13:$P$59,1)</f>
        <v>0</v>
      </c>
      <c r="E5" s="101" t="s">
        <v>327</v>
      </c>
      <c r="F5" s="101" t="s">
        <v>332</v>
      </c>
      <c r="G5" s="102">
        <v>700</v>
      </c>
      <c r="H5" s="103" t="s">
        <v>329</v>
      </c>
      <c r="I5" s="274">
        <f>IF(D5="","",D5*G5)</f>
        <v>0</v>
      </c>
      <c r="J5" s="104" t="s">
        <v>331</v>
      </c>
    </row>
    <row r="6" spans="1:10" ht="13.5" customHeight="1">
      <c r="A6" s="76"/>
      <c r="C6" s="125" t="s">
        <v>326</v>
      </c>
      <c r="D6" s="126">
        <f>COUNTIF($P$13:$P$59,2)</f>
        <v>0</v>
      </c>
      <c r="E6" s="127" t="s">
        <v>327</v>
      </c>
      <c r="F6" s="127" t="s">
        <v>332</v>
      </c>
      <c r="G6" s="128">
        <v>1000</v>
      </c>
      <c r="H6" s="129" t="s">
        <v>329</v>
      </c>
      <c r="I6" s="275">
        <f>IF(D6="","",D6*G6)</f>
        <v>0</v>
      </c>
      <c r="J6" s="130" t="s">
        <v>331</v>
      </c>
    </row>
    <row r="7" spans="1:10" ht="13.5" customHeight="1" thickBot="1">
      <c r="A7" s="76"/>
      <c r="C7" s="273" t="s">
        <v>438</v>
      </c>
      <c r="D7" s="271">
        <f>'リレー(様式2)'!V4+'リレー(様式2)'!X4</f>
        <v>0</v>
      </c>
      <c r="E7" s="131" t="s">
        <v>333</v>
      </c>
      <c r="F7" s="131" t="s">
        <v>328</v>
      </c>
      <c r="G7" s="132">
        <v>1000</v>
      </c>
      <c r="H7" s="133" t="s">
        <v>329</v>
      </c>
      <c r="I7" s="276">
        <f>IF(D7="","",D7*G7)</f>
        <v>0</v>
      </c>
      <c r="J7" s="134" t="s">
        <v>331</v>
      </c>
    </row>
    <row r="8" spans="1:10" ht="13.5" customHeight="1" thickBot="1">
      <c r="A8" s="76"/>
      <c r="C8" s="318"/>
      <c r="D8" s="318"/>
      <c r="E8" s="62"/>
      <c r="F8" s="61"/>
      <c r="G8" s="316" t="s">
        <v>330</v>
      </c>
      <c r="H8" s="317"/>
      <c r="I8" s="277">
        <f>SUM(I5:I7)</f>
        <v>0</v>
      </c>
      <c r="J8" s="105" t="s">
        <v>331</v>
      </c>
    </row>
    <row r="9" spans="1:10" ht="16.5" customHeight="1">
      <c r="A9" s="76"/>
      <c r="B9" s="77"/>
      <c r="C9" s="63"/>
      <c r="D9" s="63"/>
      <c r="E9" s="63"/>
      <c r="F9" s="47"/>
      <c r="G9" s="49"/>
      <c r="H9" s="212" t="s">
        <v>407</v>
      </c>
      <c r="I9" s="282">
        <f>'男子(様式1)'!I8+'女子(様式1)'!I8</f>
        <v>0</v>
      </c>
      <c r="J9" s="213" t="s">
        <v>331</v>
      </c>
    </row>
    <row r="10" spans="3:12" ht="15.75" customHeight="1">
      <c r="C10" s="47"/>
      <c r="D10" s="49"/>
      <c r="E10" s="48"/>
      <c r="F10" s="319" t="s">
        <v>309</v>
      </c>
      <c r="G10" s="319"/>
      <c r="H10" s="320" t="s">
        <v>310</v>
      </c>
      <c r="I10" s="320"/>
      <c r="J10" s="314" t="s">
        <v>386</v>
      </c>
      <c r="K10" s="315"/>
      <c r="L10" s="312" t="s">
        <v>421</v>
      </c>
    </row>
    <row r="11" spans="1:16" s="25" customFormat="1" ht="15.75" customHeight="1">
      <c r="A11" s="67" t="s">
        <v>197</v>
      </c>
      <c r="B11" s="226" t="s">
        <v>321</v>
      </c>
      <c r="C11" s="67" t="s">
        <v>302</v>
      </c>
      <c r="D11" s="68" t="s">
        <v>400</v>
      </c>
      <c r="E11" s="67" t="s">
        <v>199</v>
      </c>
      <c r="F11" s="82" t="s">
        <v>227</v>
      </c>
      <c r="G11" s="83" t="s">
        <v>315</v>
      </c>
      <c r="H11" s="84" t="s">
        <v>227</v>
      </c>
      <c r="I11" s="85" t="s">
        <v>315</v>
      </c>
      <c r="J11" s="221" t="s">
        <v>410</v>
      </c>
      <c r="K11" s="222" t="s">
        <v>411</v>
      </c>
      <c r="L11" s="313"/>
      <c r="M11" s="183"/>
      <c r="P11" s="2"/>
    </row>
    <row r="12" spans="1:22" s="5" customFormat="1" ht="15.75" customHeight="1">
      <c r="A12" s="86" t="s">
        <v>224</v>
      </c>
      <c r="B12" s="224" t="s">
        <v>298</v>
      </c>
      <c r="C12" s="169" t="s">
        <v>398</v>
      </c>
      <c r="D12" s="169" t="s">
        <v>369</v>
      </c>
      <c r="E12" s="170">
        <v>6</v>
      </c>
      <c r="F12" s="169" t="s">
        <v>420</v>
      </c>
      <c r="G12" s="171" t="s">
        <v>428</v>
      </c>
      <c r="H12" s="169" t="s">
        <v>419</v>
      </c>
      <c r="I12" s="171" t="s">
        <v>427</v>
      </c>
      <c r="J12" s="231" t="s">
        <v>416</v>
      </c>
      <c r="K12" s="243" t="s">
        <v>431</v>
      </c>
      <c r="L12" s="242" t="s">
        <v>429</v>
      </c>
      <c r="M12" s="183"/>
      <c r="P12" s="2"/>
      <c r="T12" s="234"/>
      <c r="U12" s="234"/>
      <c r="V12" s="234"/>
    </row>
    <row r="13" spans="1:22" s="5" customFormat="1" ht="15.75" customHeight="1">
      <c r="A13" s="37">
        <v>1</v>
      </c>
      <c r="B13" s="172"/>
      <c r="C13" s="172"/>
      <c r="D13" s="172"/>
      <c r="E13" s="173"/>
      <c r="F13" s="236"/>
      <c r="G13" s="174"/>
      <c r="H13" s="236"/>
      <c r="I13" s="175"/>
      <c r="J13" s="232"/>
      <c r="K13" s="244"/>
      <c r="L13" s="260">
        <f>IF(V13=11,"A",IF(V13=22,"B",""))</f>
      </c>
      <c r="M13" s="184">
        <f>IF(AND(F13="",H13=""),"",IF(OR(F13="",NOT(OR(F13="",E13=Q13)),NOT(OR(H13="",E13=R13))),"学年、種目選択エラー",""))</f>
      </c>
      <c r="N13" s="5" t="str">
        <f>IF('参加人数'!B5="","",'参加人数'!B5)</f>
        <v>1年80m</v>
      </c>
      <c r="P13" s="2">
        <f>COUNTA(F13,H13)</f>
        <v>0</v>
      </c>
      <c r="Q13" s="5">
        <f>IF(F13="","",VALUE(LEFT(F13,1)))</f>
      </c>
      <c r="R13" s="5">
        <f>IF(H13="","",VALUE(LEFT(H13,1)))</f>
      </c>
      <c r="T13" s="235">
        <f>IF(OR(F13="6年80mH",F13="6年走高跳"),1,IF(OR(F13="6年走幅跳",F13="6年ｼﾞｬﾍﾞﾘｯｸﾎﾞｰﾙ投"),2,""))</f>
      </c>
      <c r="U13" s="235">
        <f>IF(OR(H13="6年80mH",H13="6年走高跳"),1,IF(OR(H13="6年走幅跳",H13="6年ｼﾞｬﾍﾞﾘｯｸﾎﾞｰﾙ投"),2,""))</f>
      </c>
      <c r="V13" s="237">
        <f>IF(U13="","",VALUE(T13&amp;U13))</f>
      </c>
    </row>
    <row r="14" spans="1:22" s="5" customFormat="1" ht="15.75" customHeight="1">
      <c r="A14" s="37">
        <v>2</v>
      </c>
      <c r="B14" s="172"/>
      <c r="C14" s="172"/>
      <c r="D14" s="172"/>
      <c r="E14" s="173"/>
      <c r="F14" s="236"/>
      <c r="G14" s="174"/>
      <c r="H14" s="236"/>
      <c r="I14" s="175"/>
      <c r="J14" s="232"/>
      <c r="K14" s="244"/>
      <c r="L14" s="260">
        <f aca="true" t="shared" si="0" ref="L14:L59">IF(V14=11,"A",IF(V14=22,"B",""))</f>
      </c>
      <c r="M14" s="184">
        <f aca="true" t="shared" si="1" ref="M14:M62">IF(AND(F14="",H14=""),"",IF(OR(F14="",NOT(OR(F14="",E14=Q14)),NOT(OR(H14="",E14=R14))),"学年、種目選択エラー",""))</f>
      </c>
      <c r="N14" s="5" t="str">
        <f>IF('参加人数'!B6="","",'参加人数'!B6)</f>
        <v>2年80m</v>
      </c>
      <c r="P14" s="2">
        <f aca="true" t="shared" si="2" ref="P14:P52">COUNTA(F14,H14)</f>
        <v>0</v>
      </c>
      <c r="Q14" s="5">
        <f aca="true" t="shared" si="3" ref="Q14:Q57">IF(F14="","",VALUE(LEFT(F14,1)))</f>
      </c>
      <c r="R14" s="5">
        <f aca="true" t="shared" si="4" ref="R14:R57">IF(H14="","",VALUE(LEFT(H14,1)))</f>
      </c>
      <c r="T14" s="235">
        <f aca="true" t="shared" si="5" ref="T14:T59">IF(OR(F14="6年80mH",F14="6年走高跳"),1,IF(OR(F14="6年走幅跳",F14="6年ｼﾞｬﾍﾞﾘｯｸﾎﾞｰﾙ投"),2,""))</f>
      </c>
      <c r="U14" s="235">
        <f aca="true" t="shared" si="6" ref="U14:U59">IF(OR(H14="6年80mH",H14="6年走高跳"),1,IF(OR(H14="6年走幅跳",H14="6年ｼﾞｬﾍﾞﾘｯｸﾎﾞｰﾙ投"),2,""))</f>
      </c>
      <c r="V14" s="237">
        <f aca="true" t="shared" si="7" ref="V14:V59">IF(U14="","",VALUE(T14&amp;U14))</f>
      </c>
    </row>
    <row r="15" spans="1:22" s="5" customFormat="1" ht="15.75" customHeight="1">
      <c r="A15" s="37">
        <v>3</v>
      </c>
      <c r="B15" s="172"/>
      <c r="C15" s="172"/>
      <c r="D15" s="172"/>
      <c r="E15" s="173"/>
      <c r="F15" s="236"/>
      <c r="G15" s="174"/>
      <c r="H15" s="236"/>
      <c r="I15" s="175"/>
      <c r="J15" s="232"/>
      <c r="K15" s="244"/>
      <c r="L15" s="260">
        <f t="shared" si="0"/>
      </c>
      <c r="M15" s="184">
        <f t="shared" si="1"/>
      </c>
      <c r="N15" s="5" t="str">
        <f>IF('参加人数'!B7="","",'参加人数'!B7)</f>
        <v>3年100m</v>
      </c>
      <c r="P15" s="2">
        <f t="shared" si="2"/>
        <v>0</v>
      </c>
      <c r="Q15" s="5">
        <f t="shared" si="3"/>
      </c>
      <c r="R15" s="5">
        <f t="shared" si="4"/>
      </c>
      <c r="T15" s="235">
        <f t="shared" si="5"/>
      </c>
      <c r="U15" s="235">
        <f t="shared" si="6"/>
      </c>
      <c r="V15" s="237">
        <f t="shared" si="7"/>
      </c>
    </row>
    <row r="16" spans="1:22" s="5" customFormat="1" ht="15.75" customHeight="1">
      <c r="A16" s="37">
        <v>4</v>
      </c>
      <c r="B16" s="172"/>
      <c r="C16" s="172"/>
      <c r="D16" s="172"/>
      <c r="E16" s="173"/>
      <c r="F16" s="236"/>
      <c r="G16" s="174"/>
      <c r="H16" s="236"/>
      <c r="I16" s="175"/>
      <c r="J16" s="232"/>
      <c r="K16" s="244"/>
      <c r="L16" s="260">
        <f t="shared" si="0"/>
      </c>
      <c r="M16" s="184">
        <f t="shared" si="1"/>
      </c>
      <c r="N16" s="5" t="str">
        <f>IF('参加人数'!B8="","",'参加人数'!B8)</f>
        <v>4年100m</v>
      </c>
      <c r="P16" s="2">
        <f t="shared" si="2"/>
        <v>0</v>
      </c>
      <c r="Q16" s="5">
        <f t="shared" si="3"/>
      </c>
      <c r="R16" s="5">
        <f t="shared" si="4"/>
      </c>
      <c r="T16" s="235">
        <f t="shared" si="5"/>
      </c>
      <c r="U16" s="235">
        <f t="shared" si="6"/>
      </c>
      <c r="V16" s="237">
        <f t="shared" si="7"/>
      </c>
    </row>
    <row r="17" spans="1:22" s="5" customFormat="1" ht="15.75" customHeight="1">
      <c r="A17" s="37">
        <v>5</v>
      </c>
      <c r="B17" s="172"/>
      <c r="C17" s="172"/>
      <c r="D17" s="172"/>
      <c r="E17" s="173"/>
      <c r="F17" s="236"/>
      <c r="G17" s="174"/>
      <c r="H17" s="236"/>
      <c r="I17" s="175"/>
      <c r="J17" s="232"/>
      <c r="K17" s="244"/>
      <c r="L17" s="260">
        <f t="shared" si="0"/>
      </c>
      <c r="M17" s="184">
        <f t="shared" si="1"/>
      </c>
      <c r="N17" s="5" t="str">
        <f>IF('参加人数'!B9="","",'参加人数'!B9)</f>
        <v>5年100m</v>
      </c>
      <c r="P17" s="2">
        <f t="shared" si="2"/>
        <v>0</v>
      </c>
      <c r="Q17" s="5">
        <f t="shared" si="3"/>
      </c>
      <c r="R17" s="5">
        <f t="shared" si="4"/>
      </c>
      <c r="T17" s="235">
        <f t="shared" si="5"/>
      </c>
      <c r="U17" s="235">
        <f t="shared" si="6"/>
      </c>
      <c r="V17" s="237">
        <f t="shared" si="7"/>
      </c>
    </row>
    <row r="18" spans="1:22" s="5" customFormat="1" ht="15.75" customHeight="1">
      <c r="A18" s="37">
        <v>6</v>
      </c>
      <c r="B18" s="172"/>
      <c r="C18" s="172"/>
      <c r="D18" s="172"/>
      <c r="E18" s="173"/>
      <c r="F18" s="236"/>
      <c r="G18" s="174"/>
      <c r="H18" s="236"/>
      <c r="I18" s="175"/>
      <c r="J18" s="232"/>
      <c r="K18" s="244"/>
      <c r="L18" s="260">
        <f t="shared" si="0"/>
      </c>
      <c r="M18" s="184">
        <f t="shared" si="1"/>
      </c>
      <c r="N18" s="5" t="str">
        <f>IF('参加人数'!B10="","",'参加人数'!B10)</f>
        <v>6年100m</v>
      </c>
      <c r="P18" s="2">
        <f t="shared" si="2"/>
        <v>0</v>
      </c>
      <c r="Q18" s="5">
        <f t="shared" si="3"/>
      </c>
      <c r="R18" s="5">
        <f t="shared" si="4"/>
      </c>
      <c r="T18" s="235">
        <f t="shared" si="5"/>
      </c>
      <c r="U18" s="235">
        <f t="shared" si="6"/>
      </c>
      <c r="V18" s="237">
        <f t="shared" si="7"/>
      </c>
    </row>
    <row r="19" spans="1:22" s="5" customFormat="1" ht="15.75" customHeight="1">
      <c r="A19" s="37">
        <v>7</v>
      </c>
      <c r="B19" s="172"/>
      <c r="C19" s="172"/>
      <c r="D19" s="172"/>
      <c r="E19" s="173"/>
      <c r="F19" s="236"/>
      <c r="G19" s="174"/>
      <c r="H19" s="236"/>
      <c r="I19" s="175"/>
      <c r="J19" s="232"/>
      <c r="K19" s="244"/>
      <c r="L19" s="260">
        <f t="shared" si="0"/>
      </c>
      <c r="M19" s="184">
        <f t="shared" si="1"/>
      </c>
      <c r="N19" s="5" t="str">
        <f>IF('参加人数'!B11="","",'参加人数'!B11)</f>
        <v>3年800m</v>
      </c>
      <c r="P19" s="2">
        <f t="shared" si="2"/>
        <v>0</v>
      </c>
      <c r="Q19" s="5">
        <f t="shared" si="3"/>
      </c>
      <c r="R19" s="5">
        <f t="shared" si="4"/>
      </c>
      <c r="T19" s="235">
        <f t="shared" si="5"/>
      </c>
      <c r="U19" s="235">
        <f t="shared" si="6"/>
      </c>
      <c r="V19" s="237">
        <f t="shared" si="7"/>
      </c>
    </row>
    <row r="20" spans="1:22" s="5" customFormat="1" ht="15.75" customHeight="1">
      <c r="A20" s="37">
        <v>8</v>
      </c>
      <c r="B20" s="172"/>
      <c r="C20" s="172"/>
      <c r="D20" s="172"/>
      <c r="E20" s="173"/>
      <c r="F20" s="236"/>
      <c r="G20" s="174"/>
      <c r="H20" s="236"/>
      <c r="I20" s="175"/>
      <c r="J20" s="232"/>
      <c r="K20" s="244"/>
      <c r="L20" s="260">
        <f t="shared" si="0"/>
      </c>
      <c r="M20" s="184">
        <f t="shared" si="1"/>
      </c>
      <c r="N20" s="5" t="str">
        <f>IF('参加人数'!B12="","",'参加人数'!B12)</f>
        <v>4年800m</v>
      </c>
      <c r="P20" s="2">
        <f t="shared" si="2"/>
        <v>0</v>
      </c>
      <c r="Q20" s="5">
        <f t="shared" si="3"/>
      </c>
      <c r="R20" s="5">
        <f t="shared" si="4"/>
      </c>
      <c r="T20" s="235">
        <f t="shared" si="5"/>
      </c>
      <c r="U20" s="235">
        <f t="shared" si="6"/>
      </c>
      <c r="V20" s="237">
        <f t="shared" si="7"/>
      </c>
    </row>
    <row r="21" spans="1:22" s="5" customFormat="1" ht="15.75" customHeight="1">
      <c r="A21" s="37">
        <v>9</v>
      </c>
      <c r="B21" s="172"/>
      <c r="C21" s="172"/>
      <c r="D21" s="172"/>
      <c r="E21" s="173"/>
      <c r="F21" s="236"/>
      <c r="G21" s="174"/>
      <c r="H21" s="236"/>
      <c r="I21" s="175"/>
      <c r="J21" s="232"/>
      <c r="K21" s="244"/>
      <c r="L21" s="260">
        <f t="shared" si="0"/>
      </c>
      <c r="M21" s="184">
        <f t="shared" si="1"/>
      </c>
      <c r="N21" s="5" t="str">
        <f>IF('参加人数'!B13="","",'参加人数'!B13)</f>
        <v>5年1500m</v>
      </c>
      <c r="P21" s="2">
        <f t="shared" si="2"/>
        <v>0</v>
      </c>
      <c r="Q21" s="5">
        <f t="shared" si="3"/>
      </c>
      <c r="R21" s="5">
        <f t="shared" si="4"/>
      </c>
      <c r="T21" s="235">
        <f t="shared" si="5"/>
      </c>
      <c r="U21" s="235">
        <f t="shared" si="6"/>
      </c>
      <c r="V21" s="237">
        <f t="shared" si="7"/>
      </c>
    </row>
    <row r="22" spans="1:22" s="5" customFormat="1" ht="15.75" customHeight="1">
      <c r="A22" s="37">
        <v>10</v>
      </c>
      <c r="B22" s="172"/>
      <c r="C22" s="172"/>
      <c r="D22" s="172"/>
      <c r="E22" s="173"/>
      <c r="F22" s="236"/>
      <c r="G22" s="174"/>
      <c r="H22" s="236"/>
      <c r="I22" s="175"/>
      <c r="J22" s="232"/>
      <c r="K22" s="244"/>
      <c r="L22" s="260">
        <f t="shared" si="0"/>
      </c>
      <c r="M22" s="184">
        <f t="shared" si="1"/>
      </c>
      <c r="N22" s="5" t="str">
        <f>IF('参加人数'!B14="","",'参加人数'!B14)</f>
        <v>6年1500m</v>
      </c>
      <c r="P22" s="2">
        <f t="shared" si="2"/>
        <v>0</v>
      </c>
      <c r="Q22" s="5">
        <f t="shared" si="3"/>
      </c>
      <c r="R22" s="5">
        <f t="shared" si="4"/>
      </c>
      <c r="T22" s="235">
        <f t="shared" si="5"/>
      </c>
      <c r="U22" s="235">
        <f t="shared" si="6"/>
      </c>
      <c r="V22" s="237">
        <f t="shared" si="7"/>
      </c>
    </row>
    <row r="23" spans="1:22" s="5" customFormat="1" ht="15.75" customHeight="1">
      <c r="A23" s="37">
        <v>11</v>
      </c>
      <c r="B23" s="172"/>
      <c r="C23" s="172"/>
      <c r="D23" s="172"/>
      <c r="E23" s="173"/>
      <c r="F23" s="236"/>
      <c r="G23" s="174"/>
      <c r="H23" s="236"/>
      <c r="I23" s="175"/>
      <c r="J23" s="232"/>
      <c r="K23" s="244"/>
      <c r="L23" s="260">
        <f t="shared" si="0"/>
      </c>
      <c r="M23" s="184">
        <f t="shared" si="1"/>
      </c>
      <c r="N23" s="5" t="str">
        <f>IF('参加人数'!B15="","",'参加人数'!B15)</f>
        <v>5年80mH</v>
      </c>
      <c r="P23" s="2">
        <f t="shared" si="2"/>
        <v>0</v>
      </c>
      <c r="Q23" s="5">
        <f t="shared" si="3"/>
      </c>
      <c r="R23" s="5">
        <f t="shared" si="4"/>
      </c>
      <c r="T23" s="235">
        <f t="shared" si="5"/>
      </c>
      <c r="U23" s="235">
        <f t="shared" si="6"/>
      </c>
      <c r="V23" s="237">
        <f t="shared" si="7"/>
      </c>
    </row>
    <row r="24" spans="1:22" s="5" customFormat="1" ht="15.75" customHeight="1">
      <c r="A24" s="37">
        <v>12</v>
      </c>
      <c r="B24" s="172"/>
      <c r="C24" s="172"/>
      <c r="D24" s="172"/>
      <c r="E24" s="173"/>
      <c r="F24" s="236"/>
      <c r="G24" s="174"/>
      <c r="H24" s="236"/>
      <c r="I24" s="175"/>
      <c r="J24" s="232"/>
      <c r="K24" s="244"/>
      <c r="L24" s="260">
        <f t="shared" si="0"/>
      </c>
      <c r="M24" s="184">
        <f t="shared" si="1"/>
      </c>
      <c r="N24" s="5" t="str">
        <f>IF('参加人数'!B16="","",'参加人数'!B16)</f>
        <v>6年80mH</v>
      </c>
      <c r="P24" s="2">
        <f t="shared" si="2"/>
        <v>0</v>
      </c>
      <c r="Q24" s="5">
        <f t="shared" si="3"/>
      </c>
      <c r="R24" s="5">
        <f t="shared" si="4"/>
      </c>
      <c r="T24" s="235">
        <f t="shared" si="5"/>
      </c>
      <c r="U24" s="235">
        <f t="shared" si="6"/>
      </c>
      <c r="V24" s="237">
        <f t="shared" si="7"/>
      </c>
    </row>
    <row r="25" spans="1:22" s="5" customFormat="1" ht="15.75" customHeight="1">
      <c r="A25" s="37">
        <v>13</v>
      </c>
      <c r="B25" s="172"/>
      <c r="C25" s="172"/>
      <c r="D25" s="172"/>
      <c r="E25" s="173"/>
      <c r="F25" s="236"/>
      <c r="G25" s="174"/>
      <c r="H25" s="236"/>
      <c r="I25" s="175"/>
      <c r="J25" s="232"/>
      <c r="K25" s="244"/>
      <c r="L25" s="260">
        <f t="shared" si="0"/>
      </c>
      <c r="M25" s="184">
        <f t="shared" si="1"/>
      </c>
      <c r="N25" s="5" t="str">
        <f>IF('参加人数'!B17="","",'参加人数'!B17)</f>
        <v>5年走高跳</v>
      </c>
      <c r="P25" s="2">
        <f t="shared" si="2"/>
        <v>0</v>
      </c>
      <c r="Q25" s="5">
        <f t="shared" si="3"/>
      </c>
      <c r="R25" s="5">
        <f t="shared" si="4"/>
      </c>
      <c r="T25" s="235">
        <f t="shared" si="5"/>
      </c>
      <c r="U25" s="235">
        <f t="shared" si="6"/>
      </c>
      <c r="V25" s="237">
        <f t="shared" si="7"/>
      </c>
    </row>
    <row r="26" spans="1:22" s="5" customFormat="1" ht="15.75" customHeight="1">
      <c r="A26" s="37">
        <v>14</v>
      </c>
      <c r="B26" s="172"/>
      <c r="C26" s="172"/>
      <c r="D26" s="172"/>
      <c r="E26" s="173"/>
      <c r="F26" s="236"/>
      <c r="G26" s="174"/>
      <c r="H26" s="236"/>
      <c r="I26" s="175"/>
      <c r="J26" s="232"/>
      <c r="K26" s="244"/>
      <c r="L26" s="260">
        <f t="shared" si="0"/>
      </c>
      <c r="M26" s="184">
        <f t="shared" si="1"/>
      </c>
      <c r="N26" s="5" t="str">
        <f>IF('参加人数'!B18="","",'参加人数'!B18)</f>
        <v>6年走高跳</v>
      </c>
      <c r="P26" s="2">
        <f t="shared" si="2"/>
        <v>0</v>
      </c>
      <c r="Q26" s="5">
        <f t="shared" si="3"/>
      </c>
      <c r="R26" s="5">
        <f t="shared" si="4"/>
      </c>
      <c r="T26" s="235">
        <f t="shared" si="5"/>
      </c>
      <c r="U26" s="235">
        <f t="shared" si="6"/>
      </c>
      <c r="V26" s="237">
        <f t="shared" si="7"/>
      </c>
    </row>
    <row r="27" spans="1:22" s="5" customFormat="1" ht="15.75" customHeight="1">
      <c r="A27" s="37">
        <v>15</v>
      </c>
      <c r="B27" s="172"/>
      <c r="C27" s="172"/>
      <c r="D27" s="172"/>
      <c r="E27" s="173"/>
      <c r="F27" s="236"/>
      <c r="G27" s="174"/>
      <c r="H27" s="236"/>
      <c r="I27" s="175"/>
      <c r="J27" s="232"/>
      <c r="K27" s="244"/>
      <c r="L27" s="260">
        <f t="shared" si="0"/>
      </c>
      <c r="M27" s="184">
        <f t="shared" si="1"/>
      </c>
      <c r="N27" s="5" t="str">
        <f>IF('参加人数'!B19="","",'参加人数'!B19)</f>
        <v>4年走幅跳</v>
      </c>
      <c r="P27" s="2">
        <f t="shared" si="2"/>
        <v>0</v>
      </c>
      <c r="Q27" s="5">
        <f t="shared" si="3"/>
      </c>
      <c r="R27" s="5">
        <f t="shared" si="4"/>
      </c>
      <c r="T27" s="235">
        <f t="shared" si="5"/>
      </c>
      <c r="U27" s="235">
        <f t="shared" si="6"/>
      </c>
      <c r="V27" s="237">
        <f t="shared" si="7"/>
      </c>
    </row>
    <row r="28" spans="1:22" s="5" customFormat="1" ht="15.75" customHeight="1">
      <c r="A28" s="37">
        <v>16</v>
      </c>
      <c r="B28" s="172"/>
      <c r="C28" s="172"/>
      <c r="D28" s="172"/>
      <c r="E28" s="173"/>
      <c r="F28" s="236"/>
      <c r="G28" s="174"/>
      <c r="H28" s="236"/>
      <c r="I28" s="175"/>
      <c r="J28" s="232"/>
      <c r="K28" s="244"/>
      <c r="L28" s="260">
        <f t="shared" si="0"/>
      </c>
      <c r="M28" s="184">
        <f t="shared" si="1"/>
      </c>
      <c r="N28" s="5" t="str">
        <f>IF('参加人数'!B20="","",'参加人数'!B20)</f>
        <v>5年走幅跳</v>
      </c>
      <c r="P28" s="2">
        <f t="shared" si="2"/>
        <v>0</v>
      </c>
      <c r="Q28" s="5">
        <f t="shared" si="3"/>
      </c>
      <c r="R28" s="5">
        <f t="shared" si="4"/>
      </c>
      <c r="T28" s="235">
        <f t="shared" si="5"/>
      </c>
      <c r="U28" s="235">
        <f t="shared" si="6"/>
      </c>
      <c r="V28" s="237">
        <f t="shared" si="7"/>
      </c>
    </row>
    <row r="29" spans="1:22" s="5" customFormat="1" ht="15.75" customHeight="1">
      <c r="A29" s="37">
        <v>17</v>
      </c>
      <c r="B29" s="172"/>
      <c r="C29" s="172"/>
      <c r="D29" s="172"/>
      <c r="E29" s="173"/>
      <c r="F29" s="236"/>
      <c r="G29" s="174"/>
      <c r="H29" s="236"/>
      <c r="I29" s="175"/>
      <c r="J29" s="232"/>
      <c r="K29" s="244"/>
      <c r="L29" s="260">
        <f t="shared" si="0"/>
      </c>
      <c r="M29" s="184">
        <f t="shared" si="1"/>
      </c>
      <c r="N29" s="5" t="str">
        <f>IF('参加人数'!B21="","",'参加人数'!B21)</f>
        <v>6年走幅跳</v>
      </c>
      <c r="P29" s="2">
        <f t="shared" si="2"/>
        <v>0</v>
      </c>
      <c r="Q29" s="5">
        <f t="shared" si="3"/>
      </c>
      <c r="R29" s="5">
        <f t="shared" si="4"/>
      </c>
      <c r="T29" s="235">
        <f t="shared" si="5"/>
      </c>
      <c r="U29" s="235">
        <f t="shared" si="6"/>
      </c>
      <c r="V29" s="237">
        <f t="shared" si="7"/>
      </c>
    </row>
    <row r="30" spans="1:22" s="5" customFormat="1" ht="15.75" customHeight="1">
      <c r="A30" s="37">
        <v>18</v>
      </c>
      <c r="B30" s="172"/>
      <c r="C30" s="172"/>
      <c r="D30" s="172"/>
      <c r="E30" s="173"/>
      <c r="F30" s="236"/>
      <c r="G30" s="174"/>
      <c r="H30" s="236"/>
      <c r="I30" s="175"/>
      <c r="J30" s="232"/>
      <c r="K30" s="244"/>
      <c r="L30" s="260">
        <f t="shared" si="0"/>
      </c>
      <c r="M30" s="184">
        <f t="shared" si="1"/>
      </c>
      <c r="N30" s="5" t="str">
        <f>IF('参加人数'!B22="","",'参加人数'!B22)</f>
        <v>3年ｼﾞｬﾍﾞﾘｯｸﾎﾞｰﾙ投</v>
      </c>
      <c r="P30" s="2">
        <f t="shared" si="2"/>
        <v>0</v>
      </c>
      <c r="Q30" s="5">
        <f t="shared" si="3"/>
      </c>
      <c r="R30" s="5">
        <f t="shared" si="4"/>
      </c>
      <c r="T30" s="235">
        <f t="shared" si="5"/>
      </c>
      <c r="U30" s="235">
        <f t="shared" si="6"/>
      </c>
      <c r="V30" s="237">
        <f t="shared" si="7"/>
      </c>
    </row>
    <row r="31" spans="1:22" s="5" customFormat="1" ht="15.75" customHeight="1">
      <c r="A31" s="37">
        <v>19</v>
      </c>
      <c r="B31" s="172"/>
      <c r="C31" s="172"/>
      <c r="D31" s="172"/>
      <c r="E31" s="173"/>
      <c r="F31" s="236"/>
      <c r="G31" s="174"/>
      <c r="H31" s="236"/>
      <c r="I31" s="175"/>
      <c r="J31" s="232"/>
      <c r="K31" s="244"/>
      <c r="L31" s="260">
        <f t="shared" si="0"/>
      </c>
      <c r="M31" s="184">
        <f t="shared" si="1"/>
      </c>
      <c r="N31" s="5" t="str">
        <f>IF('参加人数'!B23="","",'参加人数'!B23)</f>
        <v>4年ｼﾞｬﾍﾞﾘｯｸﾎﾞｰﾙ投</v>
      </c>
      <c r="P31" s="2">
        <f t="shared" si="2"/>
        <v>0</v>
      </c>
      <c r="Q31" s="5">
        <f t="shared" si="3"/>
      </c>
      <c r="R31" s="5">
        <f t="shared" si="4"/>
      </c>
      <c r="T31" s="235">
        <f t="shared" si="5"/>
      </c>
      <c r="U31" s="235">
        <f t="shared" si="6"/>
      </c>
      <c r="V31" s="237">
        <f t="shared" si="7"/>
      </c>
    </row>
    <row r="32" spans="1:22" s="5" customFormat="1" ht="15.75" customHeight="1">
      <c r="A32" s="37">
        <v>20</v>
      </c>
      <c r="B32" s="172"/>
      <c r="C32" s="172"/>
      <c r="D32" s="172"/>
      <c r="E32" s="173"/>
      <c r="F32" s="236"/>
      <c r="G32" s="174"/>
      <c r="H32" s="236"/>
      <c r="I32" s="175"/>
      <c r="J32" s="232"/>
      <c r="K32" s="244"/>
      <c r="L32" s="260">
        <f t="shared" si="0"/>
      </c>
      <c r="M32" s="184">
        <f t="shared" si="1"/>
      </c>
      <c r="N32" s="5" t="str">
        <f>IF('参加人数'!B24="","",'参加人数'!B24)</f>
        <v>5年ｼﾞｬﾍﾞﾘｯｸﾎﾞｰﾙ投</v>
      </c>
      <c r="P32" s="2">
        <f t="shared" si="2"/>
        <v>0</v>
      </c>
      <c r="Q32" s="5">
        <f t="shared" si="3"/>
      </c>
      <c r="R32" s="5">
        <f t="shared" si="4"/>
      </c>
      <c r="T32" s="235">
        <f t="shared" si="5"/>
      </c>
      <c r="U32" s="235">
        <f t="shared" si="6"/>
      </c>
      <c r="V32" s="237">
        <f t="shared" si="7"/>
      </c>
    </row>
    <row r="33" spans="1:22" s="5" customFormat="1" ht="15.75" customHeight="1">
      <c r="A33" s="37">
        <v>21</v>
      </c>
      <c r="B33" s="172"/>
      <c r="C33" s="172"/>
      <c r="D33" s="172"/>
      <c r="E33" s="173"/>
      <c r="F33" s="236"/>
      <c r="G33" s="174"/>
      <c r="H33" s="236"/>
      <c r="I33" s="175"/>
      <c r="J33" s="232"/>
      <c r="K33" s="244"/>
      <c r="L33" s="260">
        <f t="shared" si="0"/>
      </c>
      <c r="M33" s="184">
        <f t="shared" si="1"/>
      </c>
      <c r="N33" s="5" t="str">
        <f>IF('参加人数'!B25="","",'参加人数'!B25)</f>
        <v>6年ｼﾞｬﾍﾞﾘｯｸﾎﾞｰﾙ投</v>
      </c>
      <c r="P33" s="2">
        <f t="shared" si="2"/>
        <v>0</v>
      </c>
      <c r="Q33" s="5">
        <f t="shared" si="3"/>
      </c>
      <c r="R33" s="5">
        <f t="shared" si="4"/>
      </c>
      <c r="T33" s="235">
        <f t="shared" si="5"/>
      </c>
      <c r="U33" s="235">
        <f t="shared" si="6"/>
      </c>
      <c r="V33" s="237">
        <f t="shared" si="7"/>
      </c>
    </row>
    <row r="34" spans="1:22" s="5" customFormat="1" ht="15.75" customHeight="1">
      <c r="A34" s="37">
        <v>22</v>
      </c>
      <c r="B34" s="172"/>
      <c r="C34" s="172"/>
      <c r="D34" s="172"/>
      <c r="E34" s="173"/>
      <c r="F34" s="236"/>
      <c r="G34" s="174"/>
      <c r="H34" s="236"/>
      <c r="I34" s="175"/>
      <c r="J34" s="232"/>
      <c r="K34" s="244"/>
      <c r="L34" s="260">
        <f t="shared" si="0"/>
      </c>
      <c r="M34" s="184">
        <f t="shared" si="1"/>
      </c>
      <c r="N34" s="5" t="str">
        <f>IF('参加人数'!B26="","",'参加人数'!B26)</f>
        <v>6年砲丸投</v>
      </c>
      <c r="P34" s="2">
        <f t="shared" si="2"/>
        <v>0</v>
      </c>
      <c r="Q34" s="5">
        <f t="shared" si="3"/>
      </c>
      <c r="R34" s="5">
        <f t="shared" si="4"/>
      </c>
      <c r="T34" s="235">
        <f t="shared" si="5"/>
      </c>
      <c r="U34" s="235">
        <f t="shared" si="6"/>
      </c>
      <c r="V34" s="237">
        <f t="shared" si="7"/>
      </c>
    </row>
    <row r="35" spans="1:22" s="5" customFormat="1" ht="15.75" customHeight="1">
      <c r="A35" s="37">
        <v>23</v>
      </c>
      <c r="B35" s="172"/>
      <c r="C35" s="172"/>
      <c r="D35" s="172"/>
      <c r="E35" s="173"/>
      <c r="F35" s="236"/>
      <c r="G35" s="174"/>
      <c r="H35" s="236"/>
      <c r="I35" s="175"/>
      <c r="J35" s="232"/>
      <c r="K35" s="244"/>
      <c r="L35" s="260">
        <f t="shared" si="0"/>
      </c>
      <c r="M35" s="184">
        <f t="shared" si="1"/>
      </c>
      <c r="P35" s="2">
        <f t="shared" si="2"/>
        <v>0</v>
      </c>
      <c r="Q35" s="5">
        <f t="shared" si="3"/>
      </c>
      <c r="R35" s="5">
        <f t="shared" si="4"/>
      </c>
      <c r="T35" s="235">
        <f t="shared" si="5"/>
      </c>
      <c r="U35" s="235">
        <f t="shared" si="6"/>
      </c>
      <c r="V35" s="237">
        <f t="shared" si="7"/>
      </c>
    </row>
    <row r="36" spans="1:22" s="5" customFormat="1" ht="15.75" customHeight="1">
      <c r="A36" s="37">
        <v>24</v>
      </c>
      <c r="B36" s="172"/>
      <c r="C36" s="172"/>
      <c r="D36" s="172"/>
      <c r="E36" s="173"/>
      <c r="F36" s="236"/>
      <c r="G36" s="174"/>
      <c r="H36" s="236"/>
      <c r="I36" s="175"/>
      <c r="J36" s="232"/>
      <c r="K36" s="244"/>
      <c r="L36" s="260">
        <f t="shared" si="0"/>
      </c>
      <c r="M36" s="184">
        <f t="shared" si="1"/>
      </c>
      <c r="P36" s="2">
        <f t="shared" si="2"/>
        <v>0</v>
      </c>
      <c r="Q36" s="5">
        <f t="shared" si="3"/>
      </c>
      <c r="R36" s="5">
        <f t="shared" si="4"/>
      </c>
      <c r="T36" s="235">
        <f t="shared" si="5"/>
      </c>
      <c r="U36" s="235">
        <f t="shared" si="6"/>
      </c>
      <c r="V36" s="237">
        <f t="shared" si="7"/>
      </c>
    </row>
    <row r="37" spans="1:22" s="5" customFormat="1" ht="15.75" customHeight="1">
      <c r="A37" s="37">
        <v>25</v>
      </c>
      <c r="B37" s="172"/>
      <c r="C37" s="172"/>
      <c r="D37" s="172"/>
      <c r="E37" s="173"/>
      <c r="F37" s="236"/>
      <c r="G37" s="174"/>
      <c r="H37" s="236"/>
      <c r="I37" s="175"/>
      <c r="J37" s="232"/>
      <c r="K37" s="244"/>
      <c r="L37" s="260">
        <f t="shared" si="0"/>
      </c>
      <c r="M37" s="184">
        <f t="shared" si="1"/>
      </c>
      <c r="P37" s="2">
        <f t="shared" si="2"/>
        <v>0</v>
      </c>
      <c r="Q37" s="5">
        <f t="shared" si="3"/>
      </c>
      <c r="R37" s="5">
        <f t="shared" si="4"/>
      </c>
      <c r="T37" s="235">
        <f t="shared" si="5"/>
      </c>
      <c r="U37" s="235">
        <f t="shared" si="6"/>
      </c>
      <c r="V37" s="237">
        <f t="shared" si="7"/>
      </c>
    </row>
    <row r="38" spans="1:22" s="5" customFormat="1" ht="15.75" customHeight="1">
      <c r="A38" s="37">
        <v>26</v>
      </c>
      <c r="B38" s="172"/>
      <c r="C38" s="172"/>
      <c r="D38" s="172"/>
      <c r="E38" s="173"/>
      <c r="F38" s="236"/>
      <c r="G38" s="174"/>
      <c r="H38" s="236"/>
      <c r="I38" s="175"/>
      <c r="J38" s="232"/>
      <c r="K38" s="244"/>
      <c r="L38" s="260">
        <f t="shared" si="0"/>
      </c>
      <c r="M38" s="184">
        <f t="shared" si="1"/>
      </c>
      <c r="P38" s="2">
        <f t="shared" si="2"/>
        <v>0</v>
      </c>
      <c r="Q38" s="5">
        <f t="shared" si="3"/>
      </c>
      <c r="R38" s="5">
        <f t="shared" si="4"/>
      </c>
      <c r="T38" s="235">
        <f t="shared" si="5"/>
      </c>
      <c r="U38" s="235">
        <f t="shared" si="6"/>
      </c>
      <c r="V38" s="237">
        <f t="shared" si="7"/>
      </c>
    </row>
    <row r="39" spans="1:22" s="5" customFormat="1" ht="15.75" customHeight="1">
      <c r="A39" s="37">
        <v>27</v>
      </c>
      <c r="B39" s="172"/>
      <c r="C39" s="172"/>
      <c r="D39" s="172"/>
      <c r="E39" s="173"/>
      <c r="F39" s="236"/>
      <c r="G39" s="174"/>
      <c r="H39" s="236"/>
      <c r="I39" s="175"/>
      <c r="J39" s="232"/>
      <c r="K39" s="244"/>
      <c r="L39" s="260">
        <f t="shared" si="0"/>
      </c>
      <c r="M39" s="184">
        <f t="shared" si="1"/>
      </c>
      <c r="N39" s="5">
        <f>IF('参加人数'!B33="","",'参加人数'!B33)</f>
      </c>
      <c r="P39" s="2">
        <f t="shared" si="2"/>
        <v>0</v>
      </c>
      <c r="Q39" s="5">
        <f t="shared" si="3"/>
      </c>
      <c r="R39" s="5">
        <f t="shared" si="4"/>
      </c>
      <c r="T39" s="235">
        <f t="shared" si="5"/>
      </c>
      <c r="U39" s="235">
        <f t="shared" si="6"/>
      </c>
      <c r="V39" s="237">
        <f t="shared" si="7"/>
      </c>
    </row>
    <row r="40" spans="1:22" s="5" customFormat="1" ht="15.75" customHeight="1">
      <c r="A40" s="37">
        <v>28</v>
      </c>
      <c r="B40" s="172"/>
      <c r="C40" s="172"/>
      <c r="D40" s="172"/>
      <c r="E40" s="173"/>
      <c r="F40" s="236"/>
      <c r="G40" s="174"/>
      <c r="H40" s="236"/>
      <c r="I40" s="175"/>
      <c r="J40" s="232"/>
      <c r="K40" s="244"/>
      <c r="L40" s="260">
        <f t="shared" si="0"/>
      </c>
      <c r="M40" s="184">
        <f t="shared" si="1"/>
      </c>
      <c r="N40" s="5">
        <f>IF('参加人数'!B34="","",'参加人数'!B34)</f>
      </c>
      <c r="P40" s="2">
        <f t="shared" si="2"/>
        <v>0</v>
      </c>
      <c r="Q40" s="5">
        <f t="shared" si="3"/>
      </c>
      <c r="R40" s="5">
        <f t="shared" si="4"/>
      </c>
      <c r="T40" s="235">
        <f t="shared" si="5"/>
      </c>
      <c r="U40" s="235">
        <f t="shared" si="6"/>
      </c>
      <c r="V40" s="237">
        <f t="shared" si="7"/>
      </c>
    </row>
    <row r="41" spans="1:22" s="5" customFormat="1" ht="15.75" customHeight="1">
      <c r="A41" s="37">
        <v>29</v>
      </c>
      <c r="B41" s="172"/>
      <c r="C41" s="172"/>
      <c r="D41" s="172"/>
      <c r="E41" s="173"/>
      <c r="F41" s="236"/>
      <c r="G41" s="174"/>
      <c r="H41" s="236"/>
      <c r="I41" s="175"/>
      <c r="J41" s="232"/>
      <c r="K41" s="244"/>
      <c r="L41" s="260">
        <f t="shared" si="0"/>
      </c>
      <c r="M41" s="184">
        <f t="shared" si="1"/>
      </c>
      <c r="N41" s="5">
        <f>IF('参加人数'!B35="","",'参加人数'!B35)</f>
      </c>
      <c r="P41" s="2">
        <f t="shared" si="2"/>
        <v>0</v>
      </c>
      <c r="Q41" s="5">
        <f t="shared" si="3"/>
      </c>
      <c r="R41" s="5">
        <f t="shared" si="4"/>
      </c>
      <c r="T41" s="235">
        <f t="shared" si="5"/>
      </c>
      <c r="U41" s="235">
        <f t="shared" si="6"/>
      </c>
      <c r="V41" s="237">
        <f t="shared" si="7"/>
      </c>
    </row>
    <row r="42" spans="1:22" s="5" customFormat="1" ht="15.75" customHeight="1">
      <c r="A42" s="37">
        <v>30</v>
      </c>
      <c r="B42" s="172"/>
      <c r="C42" s="172"/>
      <c r="D42" s="172"/>
      <c r="E42" s="173"/>
      <c r="F42" s="236"/>
      <c r="G42" s="174"/>
      <c r="H42" s="236"/>
      <c r="I42" s="175"/>
      <c r="J42" s="232"/>
      <c r="K42" s="244"/>
      <c r="L42" s="260">
        <f t="shared" si="0"/>
      </c>
      <c r="M42" s="184">
        <f t="shared" si="1"/>
      </c>
      <c r="N42" s="5">
        <f>IF('参加人数'!B36="","",'参加人数'!B36)</f>
      </c>
      <c r="P42" s="2">
        <f t="shared" si="2"/>
        <v>0</v>
      </c>
      <c r="Q42" s="5">
        <f t="shared" si="3"/>
      </c>
      <c r="R42" s="5">
        <f t="shared" si="4"/>
      </c>
      <c r="T42" s="235">
        <f t="shared" si="5"/>
      </c>
      <c r="U42" s="235">
        <f t="shared" si="6"/>
      </c>
      <c r="V42" s="237">
        <f t="shared" si="7"/>
      </c>
    </row>
    <row r="43" spans="1:22" s="5" customFormat="1" ht="15.75" customHeight="1">
      <c r="A43" s="37">
        <v>31</v>
      </c>
      <c r="B43" s="172"/>
      <c r="C43" s="172"/>
      <c r="D43" s="172"/>
      <c r="E43" s="173"/>
      <c r="F43" s="236"/>
      <c r="G43" s="174"/>
      <c r="H43" s="236"/>
      <c r="I43" s="175"/>
      <c r="J43" s="232"/>
      <c r="K43" s="244"/>
      <c r="L43" s="260">
        <f t="shared" si="0"/>
      </c>
      <c r="M43" s="184">
        <f t="shared" si="1"/>
      </c>
      <c r="N43" s="5">
        <f>IF('参加人数'!B37="","",'参加人数'!B37)</f>
      </c>
      <c r="P43" s="2">
        <f t="shared" si="2"/>
        <v>0</v>
      </c>
      <c r="Q43" s="5">
        <f t="shared" si="3"/>
      </c>
      <c r="R43" s="5">
        <f t="shared" si="4"/>
      </c>
      <c r="T43" s="235">
        <f t="shared" si="5"/>
      </c>
      <c r="U43" s="235">
        <f t="shared" si="6"/>
      </c>
      <c r="V43" s="237">
        <f t="shared" si="7"/>
      </c>
    </row>
    <row r="44" spans="1:22" s="5" customFormat="1" ht="15.75" customHeight="1">
      <c r="A44" s="37">
        <v>32</v>
      </c>
      <c r="B44" s="172"/>
      <c r="C44" s="172"/>
      <c r="D44" s="172"/>
      <c r="E44" s="173"/>
      <c r="F44" s="236"/>
      <c r="G44" s="174"/>
      <c r="H44" s="236"/>
      <c r="I44" s="175"/>
      <c r="J44" s="232"/>
      <c r="K44" s="244"/>
      <c r="L44" s="260">
        <f t="shared" si="0"/>
      </c>
      <c r="M44" s="184">
        <f t="shared" si="1"/>
      </c>
      <c r="N44" s="5">
        <f>IF('参加人数'!B38="","",'参加人数'!B38)</f>
      </c>
      <c r="P44" s="2">
        <f t="shared" si="2"/>
        <v>0</v>
      </c>
      <c r="Q44" s="5">
        <f t="shared" si="3"/>
      </c>
      <c r="R44" s="5">
        <f t="shared" si="4"/>
      </c>
      <c r="T44" s="235">
        <f t="shared" si="5"/>
      </c>
      <c r="U44" s="235">
        <f t="shared" si="6"/>
      </c>
      <c r="V44" s="237">
        <f t="shared" si="7"/>
      </c>
    </row>
    <row r="45" spans="1:22" s="5" customFormat="1" ht="15.75" customHeight="1">
      <c r="A45" s="37">
        <v>33</v>
      </c>
      <c r="B45" s="172"/>
      <c r="C45" s="172"/>
      <c r="D45" s="172"/>
      <c r="E45" s="173"/>
      <c r="F45" s="236"/>
      <c r="G45" s="174"/>
      <c r="H45" s="236"/>
      <c r="I45" s="175"/>
      <c r="J45" s="232"/>
      <c r="K45" s="244"/>
      <c r="L45" s="260">
        <f t="shared" si="0"/>
      </c>
      <c r="M45" s="184">
        <f t="shared" si="1"/>
      </c>
      <c r="N45" s="5">
        <f>IF('参加人数'!B39="","",'参加人数'!B39)</f>
      </c>
      <c r="P45" s="2">
        <f t="shared" si="2"/>
        <v>0</v>
      </c>
      <c r="Q45" s="5">
        <f t="shared" si="3"/>
      </c>
      <c r="R45" s="5">
        <f t="shared" si="4"/>
      </c>
      <c r="T45" s="235">
        <f t="shared" si="5"/>
      </c>
      <c r="U45" s="235">
        <f t="shared" si="6"/>
      </c>
      <c r="V45" s="237">
        <f t="shared" si="7"/>
      </c>
    </row>
    <row r="46" spans="1:22" s="5" customFormat="1" ht="15.75" customHeight="1">
      <c r="A46" s="37">
        <v>34</v>
      </c>
      <c r="B46" s="172"/>
      <c r="C46" s="172"/>
      <c r="D46" s="172"/>
      <c r="E46" s="173"/>
      <c r="F46" s="236"/>
      <c r="G46" s="174"/>
      <c r="H46" s="236"/>
      <c r="I46" s="175"/>
      <c r="J46" s="232"/>
      <c r="K46" s="244"/>
      <c r="L46" s="260">
        <f t="shared" si="0"/>
      </c>
      <c r="M46" s="184">
        <f t="shared" si="1"/>
      </c>
      <c r="N46" s="5">
        <f>IF('参加人数'!B40="","",'参加人数'!B40)</f>
      </c>
      <c r="P46" s="2">
        <f t="shared" si="2"/>
        <v>0</v>
      </c>
      <c r="Q46" s="5">
        <f t="shared" si="3"/>
      </c>
      <c r="R46" s="5">
        <f t="shared" si="4"/>
      </c>
      <c r="T46" s="235">
        <f t="shared" si="5"/>
      </c>
      <c r="U46" s="235">
        <f t="shared" si="6"/>
      </c>
      <c r="V46" s="237">
        <f t="shared" si="7"/>
      </c>
    </row>
    <row r="47" spans="1:22" s="5" customFormat="1" ht="15.75" customHeight="1">
      <c r="A47" s="37">
        <v>35</v>
      </c>
      <c r="B47" s="172"/>
      <c r="C47" s="172"/>
      <c r="D47" s="172"/>
      <c r="E47" s="173"/>
      <c r="F47" s="236"/>
      <c r="G47" s="174"/>
      <c r="H47" s="236"/>
      <c r="I47" s="175"/>
      <c r="J47" s="232"/>
      <c r="K47" s="244"/>
      <c r="L47" s="260">
        <f t="shared" si="0"/>
      </c>
      <c r="M47" s="184">
        <f t="shared" si="1"/>
      </c>
      <c r="N47" s="5">
        <f>IF('参加人数'!B41="","",'参加人数'!B41)</f>
      </c>
      <c r="P47" s="2">
        <f t="shared" si="2"/>
        <v>0</v>
      </c>
      <c r="Q47" s="5">
        <f t="shared" si="3"/>
      </c>
      <c r="R47" s="5">
        <f t="shared" si="4"/>
      </c>
      <c r="T47" s="235">
        <f t="shared" si="5"/>
      </c>
      <c r="U47" s="235">
        <f t="shared" si="6"/>
      </c>
      <c r="V47" s="237">
        <f t="shared" si="7"/>
      </c>
    </row>
    <row r="48" spans="1:22" s="5" customFormat="1" ht="15.75" customHeight="1">
      <c r="A48" s="37">
        <v>36</v>
      </c>
      <c r="B48" s="172"/>
      <c r="C48" s="172"/>
      <c r="D48" s="172"/>
      <c r="E48" s="173"/>
      <c r="F48" s="236"/>
      <c r="G48" s="174"/>
      <c r="H48" s="236"/>
      <c r="I48" s="175"/>
      <c r="J48" s="232"/>
      <c r="K48" s="244"/>
      <c r="L48" s="260">
        <f t="shared" si="0"/>
      </c>
      <c r="M48" s="184">
        <f t="shared" si="1"/>
      </c>
      <c r="N48" s="5">
        <f>IF('参加人数'!B42="","",'参加人数'!B42)</f>
      </c>
      <c r="P48" s="2">
        <f t="shared" si="2"/>
        <v>0</v>
      </c>
      <c r="Q48" s="5">
        <f t="shared" si="3"/>
      </c>
      <c r="R48" s="5">
        <f t="shared" si="4"/>
      </c>
      <c r="T48" s="235">
        <f t="shared" si="5"/>
      </c>
      <c r="U48" s="235">
        <f t="shared" si="6"/>
      </c>
      <c r="V48" s="237">
        <f t="shared" si="7"/>
      </c>
    </row>
    <row r="49" spans="1:22" s="5" customFormat="1" ht="15.75" customHeight="1">
      <c r="A49" s="37">
        <v>37</v>
      </c>
      <c r="B49" s="172"/>
      <c r="C49" s="172"/>
      <c r="D49" s="172"/>
      <c r="E49" s="173"/>
      <c r="F49" s="236"/>
      <c r="G49" s="174"/>
      <c r="H49" s="236"/>
      <c r="I49" s="175"/>
      <c r="J49" s="232"/>
      <c r="K49" s="244"/>
      <c r="L49" s="260">
        <f t="shared" si="0"/>
      </c>
      <c r="M49" s="184">
        <f t="shared" si="1"/>
      </c>
      <c r="N49" s="5">
        <f>IF('参加人数'!B43="","",'参加人数'!B43)</f>
      </c>
      <c r="P49" s="2">
        <f t="shared" si="2"/>
        <v>0</v>
      </c>
      <c r="Q49" s="5">
        <f t="shared" si="3"/>
      </c>
      <c r="R49" s="5">
        <f t="shared" si="4"/>
      </c>
      <c r="T49" s="235">
        <f t="shared" si="5"/>
      </c>
      <c r="U49" s="235">
        <f t="shared" si="6"/>
      </c>
      <c r="V49" s="237">
        <f t="shared" si="7"/>
      </c>
    </row>
    <row r="50" spans="1:22" s="5" customFormat="1" ht="15.75" customHeight="1">
      <c r="A50" s="37">
        <v>38</v>
      </c>
      <c r="B50" s="172"/>
      <c r="C50" s="172"/>
      <c r="D50" s="172"/>
      <c r="E50" s="173"/>
      <c r="F50" s="236"/>
      <c r="G50" s="174"/>
      <c r="H50" s="236"/>
      <c r="I50" s="175"/>
      <c r="J50" s="232"/>
      <c r="K50" s="244"/>
      <c r="L50" s="260">
        <f t="shared" si="0"/>
      </c>
      <c r="M50" s="184">
        <f t="shared" si="1"/>
      </c>
      <c r="N50" s="5">
        <f>IF('参加人数'!B44="","",'参加人数'!B44)</f>
      </c>
      <c r="P50" s="2">
        <f t="shared" si="2"/>
        <v>0</v>
      </c>
      <c r="Q50" s="5">
        <f t="shared" si="3"/>
      </c>
      <c r="R50" s="5">
        <f t="shared" si="4"/>
      </c>
      <c r="T50" s="235">
        <f t="shared" si="5"/>
      </c>
      <c r="U50" s="235">
        <f t="shared" si="6"/>
      </c>
      <c r="V50" s="237">
        <f t="shared" si="7"/>
      </c>
    </row>
    <row r="51" spans="1:22" s="5" customFormat="1" ht="15.75" customHeight="1">
      <c r="A51" s="37">
        <v>39</v>
      </c>
      <c r="B51" s="172"/>
      <c r="C51" s="172"/>
      <c r="D51" s="172"/>
      <c r="E51" s="173"/>
      <c r="F51" s="236"/>
      <c r="G51" s="174"/>
      <c r="H51" s="236"/>
      <c r="I51" s="175"/>
      <c r="J51" s="232"/>
      <c r="K51" s="244"/>
      <c r="L51" s="260">
        <f t="shared" si="0"/>
      </c>
      <c r="M51" s="184">
        <f t="shared" si="1"/>
      </c>
      <c r="N51" s="5">
        <f>IF('参加人数'!B45="","",'参加人数'!B45)</f>
      </c>
      <c r="P51" s="2">
        <f t="shared" si="2"/>
        <v>0</v>
      </c>
      <c r="Q51" s="5">
        <f t="shared" si="3"/>
      </c>
      <c r="R51" s="5">
        <f t="shared" si="4"/>
      </c>
      <c r="T51" s="235">
        <f t="shared" si="5"/>
      </c>
      <c r="U51" s="235">
        <f t="shared" si="6"/>
      </c>
      <c r="V51" s="237">
        <f t="shared" si="7"/>
      </c>
    </row>
    <row r="52" spans="1:22" s="5" customFormat="1" ht="15.75" customHeight="1">
      <c r="A52" s="37">
        <v>40</v>
      </c>
      <c r="B52" s="172"/>
      <c r="C52" s="172"/>
      <c r="D52" s="172"/>
      <c r="E52" s="173"/>
      <c r="F52" s="236"/>
      <c r="G52" s="174"/>
      <c r="H52" s="236"/>
      <c r="I52" s="175"/>
      <c r="J52" s="232"/>
      <c r="K52" s="244"/>
      <c r="L52" s="260">
        <f t="shared" si="0"/>
      </c>
      <c r="M52" s="184">
        <f t="shared" si="1"/>
      </c>
      <c r="N52" s="5">
        <f>IF('参加人数'!B46="","",'参加人数'!B46)</f>
      </c>
      <c r="P52" s="2">
        <f t="shared" si="2"/>
        <v>0</v>
      </c>
      <c r="Q52" s="5">
        <f t="shared" si="3"/>
      </c>
      <c r="R52" s="5">
        <f t="shared" si="4"/>
      </c>
      <c r="T52" s="235">
        <f t="shared" si="5"/>
      </c>
      <c r="U52" s="235">
        <f t="shared" si="6"/>
      </c>
      <c r="V52" s="237">
        <f t="shared" si="7"/>
      </c>
    </row>
    <row r="53" spans="1:22" ht="15.75" customHeight="1">
      <c r="A53" s="37">
        <v>41</v>
      </c>
      <c r="B53" s="172"/>
      <c r="C53" s="172"/>
      <c r="D53" s="172"/>
      <c r="E53" s="173"/>
      <c r="F53" s="236"/>
      <c r="G53" s="174"/>
      <c r="H53" s="236"/>
      <c r="I53" s="175"/>
      <c r="J53" s="232"/>
      <c r="K53" s="244"/>
      <c r="L53" s="260">
        <f t="shared" si="0"/>
      </c>
      <c r="M53" s="184">
        <f t="shared" si="1"/>
      </c>
      <c r="N53" s="5">
        <f>IF('参加人数'!B47="","",'参加人数'!B47)</f>
      </c>
      <c r="O53" s="5"/>
      <c r="P53" s="2">
        <f aca="true" t="shared" si="8" ref="P53:P59">COUNTA(F53,H53)</f>
        <v>0</v>
      </c>
      <c r="Q53" s="5">
        <f t="shared" si="3"/>
      </c>
      <c r="R53" s="5">
        <f t="shared" si="4"/>
      </c>
      <c r="S53" s="5"/>
      <c r="T53" s="235">
        <f t="shared" si="5"/>
      </c>
      <c r="U53" s="235">
        <f t="shared" si="6"/>
      </c>
      <c r="V53" s="237">
        <f t="shared" si="7"/>
      </c>
    </row>
    <row r="54" spans="1:22" ht="15.75" customHeight="1">
      <c r="A54" s="37">
        <v>42</v>
      </c>
      <c r="B54" s="172"/>
      <c r="C54" s="172"/>
      <c r="D54" s="172"/>
      <c r="E54" s="173"/>
      <c r="F54" s="236"/>
      <c r="G54" s="174"/>
      <c r="H54" s="236"/>
      <c r="I54" s="175"/>
      <c r="J54" s="232"/>
      <c r="K54" s="244"/>
      <c r="L54" s="260">
        <f t="shared" si="0"/>
      </c>
      <c r="M54" s="184">
        <f t="shared" si="1"/>
      </c>
      <c r="N54" s="5">
        <f>IF('参加人数'!B48="","",'参加人数'!B48)</f>
      </c>
      <c r="O54" s="5"/>
      <c r="P54" s="2">
        <f t="shared" si="8"/>
        <v>0</v>
      </c>
      <c r="Q54" s="5">
        <f t="shared" si="3"/>
      </c>
      <c r="R54" s="5">
        <f t="shared" si="4"/>
      </c>
      <c r="S54" s="5"/>
      <c r="T54" s="235">
        <f t="shared" si="5"/>
      </c>
      <c r="U54" s="235">
        <f t="shared" si="6"/>
      </c>
      <c r="V54" s="237">
        <f t="shared" si="7"/>
      </c>
    </row>
    <row r="55" spans="1:22" ht="15.75" customHeight="1">
      <c r="A55" s="37">
        <v>43</v>
      </c>
      <c r="B55" s="172"/>
      <c r="C55" s="172"/>
      <c r="D55" s="172"/>
      <c r="E55" s="173"/>
      <c r="F55" s="236"/>
      <c r="G55" s="174"/>
      <c r="H55" s="236"/>
      <c r="I55" s="175"/>
      <c r="J55" s="232"/>
      <c r="K55" s="244"/>
      <c r="L55" s="260">
        <f t="shared" si="0"/>
      </c>
      <c r="M55" s="184">
        <f t="shared" si="1"/>
      </c>
      <c r="N55" s="5">
        <f>IF('参加人数'!B49="","",'参加人数'!B49)</f>
      </c>
      <c r="O55" s="5"/>
      <c r="P55" s="2">
        <f t="shared" si="8"/>
        <v>0</v>
      </c>
      <c r="Q55" s="5">
        <f t="shared" si="3"/>
      </c>
      <c r="R55" s="5">
        <f t="shared" si="4"/>
      </c>
      <c r="S55" s="5"/>
      <c r="T55" s="235">
        <f t="shared" si="5"/>
      </c>
      <c r="U55" s="235">
        <f t="shared" si="6"/>
      </c>
      <c r="V55" s="237">
        <f t="shared" si="7"/>
      </c>
    </row>
    <row r="56" spans="1:22" ht="15.75" customHeight="1">
      <c r="A56" s="37">
        <v>44</v>
      </c>
      <c r="B56" s="172"/>
      <c r="C56" s="172"/>
      <c r="D56" s="172"/>
      <c r="E56" s="173"/>
      <c r="F56" s="236"/>
      <c r="G56" s="174"/>
      <c r="H56" s="236"/>
      <c r="I56" s="175"/>
      <c r="J56" s="232"/>
      <c r="K56" s="244"/>
      <c r="L56" s="260">
        <f t="shared" si="0"/>
      </c>
      <c r="M56" s="184">
        <f t="shared" si="1"/>
      </c>
      <c r="N56" s="5">
        <f>IF('参加人数'!B50="","",'参加人数'!B50)</f>
      </c>
      <c r="O56" s="5"/>
      <c r="P56" s="2">
        <f t="shared" si="8"/>
        <v>0</v>
      </c>
      <c r="Q56" s="5">
        <f t="shared" si="3"/>
      </c>
      <c r="R56" s="5">
        <f t="shared" si="4"/>
      </c>
      <c r="S56" s="5"/>
      <c r="T56" s="235">
        <f t="shared" si="5"/>
      </c>
      <c r="U56" s="235">
        <f t="shared" si="6"/>
      </c>
      <c r="V56" s="237">
        <f t="shared" si="7"/>
      </c>
    </row>
    <row r="57" spans="1:22" ht="15.75" customHeight="1">
      <c r="A57" s="37">
        <v>45</v>
      </c>
      <c r="B57" s="223"/>
      <c r="C57" s="172"/>
      <c r="D57" s="172"/>
      <c r="E57" s="173"/>
      <c r="F57" s="236"/>
      <c r="G57" s="174"/>
      <c r="H57" s="236"/>
      <c r="I57" s="175"/>
      <c r="J57" s="232"/>
      <c r="K57" s="244"/>
      <c r="L57" s="260">
        <f t="shared" si="0"/>
      </c>
      <c r="M57" s="184">
        <f t="shared" si="1"/>
      </c>
      <c r="N57" s="5">
        <f>IF('参加人数'!B51="","",'参加人数'!B51)</f>
      </c>
      <c r="O57" s="5"/>
      <c r="P57" s="2">
        <f t="shared" si="8"/>
        <v>0</v>
      </c>
      <c r="Q57" s="5">
        <f t="shared" si="3"/>
      </c>
      <c r="R57" s="5">
        <f t="shared" si="4"/>
      </c>
      <c r="S57" s="5"/>
      <c r="T57" s="235">
        <f t="shared" si="5"/>
      </c>
      <c r="U57" s="235">
        <f t="shared" si="6"/>
      </c>
      <c r="V57" s="237">
        <f t="shared" si="7"/>
      </c>
    </row>
    <row r="58" spans="1:22" ht="15.75" customHeight="1">
      <c r="A58" s="37">
        <v>46</v>
      </c>
      <c r="B58" s="172"/>
      <c r="C58" s="172"/>
      <c r="D58" s="172"/>
      <c r="E58" s="173"/>
      <c r="F58" s="236"/>
      <c r="G58" s="174"/>
      <c r="H58" s="236"/>
      <c r="I58" s="175"/>
      <c r="J58" s="232"/>
      <c r="K58" s="244"/>
      <c r="L58" s="260">
        <f t="shared" si="0"/>
      </c>
      <c r="M58" s="184">
        <f t="shared" si="1"/>
      </c>
      <c r="N58" s="5">
        <f>IF('参加人数'!B52="","",'参加人数'!B52)</f>
      </c>
      <c r="O58" s="5"/>
      <c r="P58" s="2">
        <f t="shared" si="8"/>
        <v>0</v>
      </c>
      <c r="Q58" s="5">
        <f>IF(F58="","",VALUE(LEFT(F58,1)))</f>
      </c>
      <c r="R58" s="5">
        <f>IF(H58="","",VALUE(LEFT(H58,1)))</f>
      </c>
      <c r="S58" s="5"/>
      <c r="T58" s="235">
        <f t="shared" si="5"/>
      </c>
      <c r="U58" s="235">
        <f t="shared" si="6"/>
      </c>
      <c r="V58" s="237">
        <f t="shared" si="7"/>
      </c>
    </row>
    <row r="59" spans="1:22" ht="15.75" customHeight="1">
      <c r="A59" s="37">
        <v>47</v>
      </c>
      <c r="B59" s="172"/>
      <c r="C59" s="172"/>
      <c r="D59" s="172"/>
      <c r="E59" s="173"/>
      <c r="F59" s="236"/>
      <c r="G59" s="174"/>
      <c r="H59" s="236"/>
      <c r="I59" s="175"/>
      <c r="J59" s="232"/>
      <c r="K59" s="244"/>
      <c r="L59" s="260">
        <f t="shared" si="0"/>
      </c>
      <c r="M59" s="184">
        <f t="shared" si="1"/>
      </c>
      <c r="N59" s="5">
        <f>IF('参加人数'!B53="","",'参加人数'!B53)</f>
      </c>
      <c r="O59" s="5"/>
      <c r="P59" s="2">
        <f t="shared" si="8"/>
        <v>0</v>
      </c>
      <c r="Q59" s="5">
        <f>IF(F59="","",VALUE(LEFT(F59,1)))</f>
      </c>
      <c r="R59" s="5">
        <f>IF(H59="","",VALUE(LEFT(H59,1)))</f>
      </c>
      <c r="S59" s="5"/>
      <c r="T59" s="235">
        <f t="shared" si="5"/>
      </c>
      <c r="U59" s="235">
        <f t="shared" si="6"/>
      </c>
      <c r="V59" s="237">
        <f t="shared" si="7"/>
      </c>
    </row>
    <row r="60" spans="1:22" ht="15.75" customHeight="1">
      <c r="A60" s="37">
        <v>48</v>
      </c>
      <c r="B60" s="172"/>
      <c r="C60" s="172"/>
      <c r="D60" s="172"/>
      <c r="E60" s="173"/>
      <c r="F60" s="236"/>
      <c r="G60" s="174"/>
      <c r="H60" s="236"/>
      <c r="I60" s="175"/>
      <c r="J60" s="232"/>
      <c r="K60" s="244"/>
      <c r="L60" s="260">
        <f>IF(V60=11,"A",IF(V60=22,"B",""))</f>
      </c>
      <c r="M60" s="184">
        <f t="shared" si="1"/>
      </c>
      <c r="N60" s="5">
        <f>IF('参加人数'!B54="","",'参加人数'!B54)</f>
      </c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235">
        <f>IF(OR(F60="6年80mH",F60="6年走高跳"),1,IF(OR(F60="6年走幅跳",F60="6年ｼﾞｬﾍﾞﾘｯｸﾎﾞｰﾙ投"),2,""))</f>
      </c>
      <c r="U60" s="235">
        <f>IF(OR(H60="6年80mH",H60="6年走高跳"),1,IF(OR(H60="6年走幅跳",H60="6年ｼﾞｬﾍﾞﾘｯｸﾎﾞｰﾙ投"),2,""))</f>
      </c>
      <c r="V60" s="237">
        <f>IF(U60="","",VALUE(T60&amp;U60))</f>
      </c>
    </row>
    <row r="61" spans="1:22" ht="15.75" customHeight="1">
      <c r="A61" s="37">
        <v>49</v>
      </c>
      <c r="B61" s="172"/>
      <c r="C61" s="172"/>
      <c r="D61" s="172"/>
      <c r="E61" s="173"/>
      <c r="F61" s="236"/>
      <c r="G61" s="174"/>
      <c r="H61" s="236"/>
      <c r="I61" s="175"/>
      <c r="J61" s="232"/>
      <c r="K61" s="244"/>
      <c r="L61" s="260">
        <f>IF(V61=11,"A",IF(V61=22,"B",""))</f>
      </c>
      <c r="M61" s="184">
        <f t="shared" si="1"/>
      </c>
      <c r="N61" s="5">
        <f>IF('参加人数'!B55="","",'参加人数'!B55)</f>
      </c>
      <c r="O61" s="5"/>
      <c r="P61" s="2">
        <f>COUNTA(F61,H61)</f>
        <v>0</v>
      </c>
      <c r="Q61" s="5">
        <f>IF(F61="","",VALUE(LEFT(F61,1)))</f>
      </c>
      <c r="R61" s="5">
        <f>IF(H61="","",VALUE(LEFT(H61,1)))</f>
      </c>
      <c r="S61" s="5"/>
      <c r="T61" s="235">
        <f>IF(OR(F61="6年80mH",F61="6年走高跳"),1,IF(OR(F61="6年走幅跳",F61="6年ｼﾞｬﾍﾞﾘｯｸﾎﾞｰﾙ投"),2,""))</f>
      </c>
      <c r="U61" s="235">
        <f>IF(OR(H61="6年80mH",H61="6年走高跳"),1,IF(OR(H61="6年走幅跳",H61="6年ｼﾞｬﾍﾞﾘｯｸﾎﾞｰﾙ投"),2,""))</f>
      </c>
      <c r="V61" s="237">
        <f>IF(U61="","",VALUE(T61&amp;U61))</f>
      </c>
    </row>
    <row r="62" spans="1:22" ht="15.75" customHeight="1">
      <c r="A62" s="37">
        <v>50</v>
      </c>
      <c r="B62" s="172"/>
      <c r="C62" s="172"/>
      <c r="D62" s="172"/>
      <c r="E62" s="173"/>
      <c r="F62" s="236"/>
      <c r="G62" s="174"/>
      <c r="H62" s="236"/>
      <c r="I62" s="175"/>
      <c r="J62" s="232"/>
      <c r="K62" s="244"/>
      <c r="L62" s="260">
        <f>IF(V62=11,"A",IF(V62=22,"B",""))</f>
      </c>
      <c r="M62" s="184">
        <f t="shared" si="1"/>
      </c>
      <c r="N62" s="5">
        <f>IF('参加人数'!B56="","",'参加人数'!B56)</f>
      </c>
      <c r="O62" s="5"/>
      <c r="P62" s="2">
        <f>COUNTA(F62,H62)</f>
        <v>0</v>
      </c>
      <c r="Q62" s="5">
        <f>IF(F62="","",VALUE(LEFT(F62,1)))</f>
      </c>
      <c r="R62" s="5">
        <f>IF(H62="","",VALUE(LEFT(H62,1)))</f>
      </c>
      <c r="S62" s="5"/>
      <c r="T62" s="235">
        <f>IF(OR(F62="6年80mH",F62="6年走高跳"),1,IF(OR(F62="6年走幅跳",F62="6年ｼﾞｬﾍﾞﾘｯｸﾎﾞｰﾙ投"),2,""))</f>
      </c>
      <c r="U62" s="235">
        <f>IF(OR(H62="6年80mH",H62="6年走高跳"),1,IF(OR(H62="6年走幅跳",H62="6年ｼﾞｬﾍﾞﾘｯｸﾎﾞｰﾙ投"),2,""))</f>
      </c>
      <c r="V62" s="237">
        <f>IF(U62="","",VALUE(T62&amp;U62))</f>
      </c>
    </row>
    <row r="63" ht="15.75" customHeight="1">
      <c r="J63" s="233"/>
    </row>
    <row r="64" ht="15.75" customHeight="1">
      <c r="J64" s="233"/>
    </row>
    <row r="65" ht="15.75" customHeight="1">
      <c r="J65" s="233"/>
    </row>
    <row r="66" ht="15.75" customHeight="1">
      <c r="J66" s="233"/>
    </row>
    <row r="67" ht="15.75" customHeight="1">
      <c r="J67" s="233"/>
    </row>
    <row r="68" ht="13.5">
      <c r="J68" s="233"/>
    </row>
    <row r="69" ht="13.5">
      <c r="J69" s="233"/>
    </row>
    <row r="70" ht="13.5">
      <c r="J70" s="233"/>
    </row>
    <row r="71" ht="13.5">
      <c r="J71" s="233"/>
    </row>
    <row r="72" ht="13.5">
      <c r="J72" s="233"/>
    </row>
    <row r="73" ht="13.5">
      <c r="J73" s="233"/>
    </row>
  </sheetData>
  <sheetProtection sheet="1"/>
  <mergeCells count="13">
    <mergeCell ref="L10:L11"/>
    <mergeCell ref="J10:K10"/>
    <mergeCell ref="G8:H8"/>
    <mergeCell ref="C8:D8"/>
    <mergeCell ref="F10:G10"/>
    <mergeCell ref="H10:I10"/>
    <mergeCell ref="B1:D1"/>
    <mergeCell ref="F1:G1"/>
    <mergeCell ref="K1:L1"/>
    <mergeCell ref="B3:C3"/>
    <mergeCell ref="B2:D2"/>
    <mergeCell ref="F3:G3"/>
    <mergeCell ref="H3:J3"/>
  </mergeCells>
  <dataValidations count="6">
    <dataValidation type="list" allowBlank="1" showInputMessage="1" showErrorMessage="1" sqref="J13:K62">
      <formula1>"○"</formula1>
    </dataValidation>
    <dataValidation allowBlank="1" showInputMessage="1" showErrorMessage="1" imeMode="disabled" sqref="I13:I62 D7 G13:G62"/>
    <dataValidation type="list" allowBlank="1" showInputMessage="1" showErrorMessage="1" error="入力が正しくありません&#10;" sqref="H13:H62 F13:F62">
      <formula1>$N$12:$N$40</formula1>
    </dataValidation>
    <dataValidation allowBlank="1" showInputMessage="1" showErrorMessage="1" imeMode="on" sqref="D13:D62 B13:B56 B58:B62"/>
    <dataValidation allowBlank="1" showInputMessage="1" showErrorMessage="1" imeMode="halfKatakana" sqref="C12:C62"/>
    <dataValidation type="whole" allowBlank="1" showInputMessage="1" showErrorMessage="1" prompt="半角数字で入力する" error="1～6の半角数字で入力" sqref="E13:E62">
      <formula1>1</formula1>
      <formula2>6</formula2>
    </dataValidation>
  </dataValidations>
  <printOptions horizontalCentered="1"/>
  <pageMargins left="0.1968503937007874" right="0.1968503937007874" top="0.35433070866141736" bottom="0.15748031496062992" header="0.35433070866141736" footer="0.2362204724409449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64"/>
  <sheetViews>
    <sheetView showGridLines="0" zoomScalePageLayoutView="0" workbookViewId="0" topLeftCell="A1">
      <pane xSplit="5" ySplit="12" topLeftCell="F13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1" customWidth="1"/>
    <col min="10" max="11" width="4.75390625" style="2" customWidth="1"/>
    <col min="12" max="12" width="6.75390625" style="2" customWidth="1"/>
    <col min="13" max="13" width="16.375" style="185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2.875" style="2" hidden="1" customWidth="1"/>
    <col min="19" max="19" width="0" style="2" hidden="1" customWidth="1"/>
    <col min="20" max="21" width="3.25390625" style="23" hidden="1" customWidth="1"/>
    <col min="22" max="22" width="4.125" style="23" hidden="1" customWidth="1"/>
    <col min="23" max="23" width="8.875" style="2" hidden="1" customWidth="1"/>
    <col min="24" max="24" width="8.875" style="2" customWidth="1"/>
    <col min="25" max="16384" width="9.00390625" style="2" customWidth="1"/>
  </cols>
  <sheetData>
    <row r="1" spans="1:12" ht="26.25" customHeight="1" thickBot="1">
      <c r="A1" s="228" t="s">
        <v>322</v>
      </c>
      <c r="B1" s="322" t="s">
        <v>408</v>
      </c>
      <c r="C1" s="323"/>
      <c r="D1" s="324"/>
      <c r="E1" s="24"/>
      <c r="F1" s="328" t="s">
        <v>385</v>
      </c>
      <c r="G1" s="328"/>
      <c r="K1" s="306" t="s">
        <v>406</v>
      </c>
      <c r="L1" s="306"/>
    </row>
    <row r="2" spans="1:8" ht="7.5" customHeight="1" thickBot="1">
      <c r="A2" s="187"/>
      <c r="B2" s="327"/>
      <c r="C2" s="327"/>
      <c r="D2" s="327"/>
      <c r="E2" s="64"/>
      <c r="H2" s="66"/>
    </row>
    <row r="3" spans="1:10" ht="20.25" customHeight="1" thickBot="1">
      <c r="A3" s="230" t="s">
        <v>323</v>
      </c>
      <c r="B3" s="325">
        <f>IF('申込必要事項'!D3="","",'申込必要事項'!D3)</f>
      </c>
      <c r="C3" s="326"/>
      <c r="D3" s="112"/>
      <c r="E3" s="113" t="s">
        <v>352</v>
      </c>
      <c r="F3" s="331">
        <f>IF('申込必要事項'!D6="","",'申込必要事項'!D6)</f>
      </c>
      <c r="G3" s="331"/>
      <c r="H3" s="321">
        <f>IF('申込必要事項'!D7="","",'申込必要事項'!D7)</f>
      </c>
      <c r="I3" s="321"/>
      <c r="J3" s="321"/>
    </row>
    <row r="4" spans="1:10" ht="6" customHeight="1" thickBot="1">
      <c r="A4" s="79"/>
      <c r="B4" s="80"/>
      <c r="C4" s="64"/>
      <c r="D4" s="64"/>
      <c r="E4" s="64"/>
      <c r="I4" s="81"/>
      <c r="J4" s="81"/>
    </row>
    <row r="5" spans="1:10" ht="13.5" customHeight="1">
      <c r="A5" s="79"/>
      <c r="B5" s="62" t="s">
        <v>324</v>
      </c>
      <c r="C5" s="92" t="s">
        <v>325</v>
      </c>
      <c r="D5" s="93">
        <f>COUNTIF($P$13:$P$59,1)</f>
        <v>0</v>
      </c>
      <c r="E5" s="94" t="s">
        <v>327</v>
      </c>
      <c r="F5" s="94" t="s">
        <v>332</v>
      </c>
      <c r="G5" s="95">
        <v>700</v>
      </c>
      <c r="H5" s="96" t="s">
        <v>329</v>
      </c>
      <c r="I5" s="278">
        <f>IF(D5="","",D5*G5)</f>
        <v>0</v>
      </c>
      <c r="J5" s="97" t="s">
        <v>331</v>
      </c>
    </row>
    <row r="6" spans="1:10" ht="13.5" customHeight="1">
      <c r="A6" s="79"/>
      <c r="C6" s="135" t="s">
        <v>326</v>
      </c>
      <c r="D6" s="136">
        <f>COUNTIF($P$13:$P$59,2)</f>
        <v>0</v>
      </c>
      <c r="E6" s="137" t="s">
        <v>327</v>
      </c>
      <c r="F6" s="137" t="s">
        <v>332</v>
      </c>
      <c r="G6" s="138">
        <v>1000</v>
      </c>
      <c r="H6" s="139" t="s">
        <v>329</v>
      </c>
      <c r="I6" s="279">
        <f>IF(D6="","",D6*G6)</f>
        <v>0</v>
      </c>
      <c r="J6" s="140" t="s">
        <v>331</v>
      </c>
    </row>
    <row r="7" spans="1:10" ht="13.5" customHeight="1" thickBot="1">
      <c r="A7" s="79"/>
      <c r="C7" s="145" t="s">
        <v>334</v>
      </c>
      <c r="D7" s="272">
        <f>'リレー(様式2)'!W4</f>
        <v>0</v>
      </c>
      <c r="E7" s="141" t="s">
        <v>335</v>
      </c>
      <c r="F7" s="141" t="s">
        <v>336</v>
      </c>
      <c r="G7" s="142">
        <v>1000</v>
      </c>
      <c r="H7" s="143" t="s">
        <v>329</v>
      </c>
      <c r="I7" s="280">
        <f>IF(D7="","",D7*G7)</f>
        <v>0</v>
      </c>
      <c r="J7" s="144" t="s">
        <v>331</v>
      </c>
    </row>
    <row r="8" spans="1:10" ht="13.5" customHeight="1" thickBot="1">
      <c r="A8" s="79"/>
      <c r="C8" s="318"/>
      <c r="D8" s="318"/>
      <c r="E8" s="62"/>
      <c r="F8" s="61"/>
      <c r="G8" s="332" t="s">
        <v>330</v>
      </c>
      <c r="H8" s="333"/>
      <c r="I8" s="281">
        <f>SUM(I5:I7)</f>
        <v>0</v>
      </c>
      <c r="J8" s="98" t="s">
        <v>331</v>
      </c>
    </row>
    <row r="9" spans="1:10" ht="14.25" customHeight="1">
      <c r="A9" s="79"/>
      <c r="B9" s="80"/>
      <c r="C9" s="64"/>
      <c r="D9" s="64"/>
      <c r="E9" s="64"/>
      <c r="H9" s="214" t="s">
        <v>407</v>
      </c>
      <c r="I9" s="282">
        <f>'男子(様式1)'!I8+'女子(様式1)'!I8</f>
        <v>0</v>
      </c>
      <c r="J9" s="213" t="s">
        <v>331</v>
      </c>
    </row>
    <row r="10" spans="6:12" ht="15.75" customHeight="1">
      <c r="F10" s="329" t="s">
        <v>309</v>
      </c>
      <c r="G10" s="329"/>
      <c r="H10" s="330" t="s">
        <v>310</v>
      </c>
      <c r="I10" s="330"/>
      <c r="J10" s="314" t="s">
        <v>386</v>
      </c>
      <c r="K10" s="315"/>
      <c r="L10" s="312" t="s">
        <v>421</v>
      </c>
    </row>
    <row r="11" spans="1:16" s="25" customFormat="1" ht="15.75" customHeight="1">
      <c r="A11" s="27" t="s">
        <v>197</v>
      </c>
      <c r="B11" s="227" t="s">
        <v>198</v>
      </c>
      <c r="C11" s="27" t="s">
        <v>305</v>
      </c>
      <c r="D11" s="38" t="s">
        <v>400</v>
      </c>
      <c r="E11" s="27" t="s">
        <v>199</v>
      </c>
      <c r="F11" s="87" t="s">
        <v>227</v>
      </c>
      <c r="G11" s="88" t="s">
        <v>315</v>
      </c>
      <c r="H11" s="89" t="s">
        <v>227</v>
      </c>
      <c r="I11" s="90" t="s">
        <v>315</v>
      </c>
      <c r="J11" s="221" t="s">
        <v>410</v>
      </c>
      <c r="K11" s="222" t="s">
        <v>411</v>
      </c>
      <c r="L11" s="313"/>
      <c r="M11" s="185"/>
      <c r="P11" s="2"/>
    </row>
    <row r="12" spans="1:22" s="5" customFormat="1" ht="15.75" customHeight="1">
      <c r="A12" s="106" t="s">
        <v>224</v>
      </c>
      <c r="B12" s="225" t="s">
        <v>304</v>
      </c>
      <c r="C12" s="176" t="s">
        <v>399</v>
      </c>
      <c r="D12" s="176" t="s">
        <v>370</v>
      </c>
      <c r="E12" s="177">
        <v>6</v>
      </c>
      <c r="F12" s="176" t="s">
        <v>418</v>
      </c>
      <c r="G12" s="178" t="s">
        <v>426</v>
      </c>
      <c r="H12" s="176" t="s">
        <v>422</v>
      </c>
      <c r="I12" s="179" t="s">
        <v>425</v>
      </c>
      <c r="J12" s="107" t="s">
        <v>397</v>
      </c>
      <c r="K12" s="243" t="s">
        <v>397</v>
      </c>
      <c r="L12" s="242" t="s">
        <v>430</v>
      </c>
      <c r="M12" s="185"/>
      <c r="P12" s="2"/>
      <c r="T12" s="234"/>
      <c r="U12" s="234"/>
      <c r="V12" s="234"/>
    </row>
    <row r="13" spans="1:22" s="5" customFormat="1" ht="15.75" customHeight="1">
      <c r="A13" s="37">
        <v>1</v>
      </c>
      <c r="B13" s="172"/>
      <c r="C13" s="172"/>
      <c r="D13" s="172"/>
      <c r="E13" s="180"/>
      <c r="F13" s="238"/>
      <c r="G13" s="181"/>
      <c r="H13" s="238"/>
      <c r="I13" s="181"/>
      <c r="J13" s="91"/>
      <c r="K13" s="244"/>
      <c r="L13" s="261">
        <f>IF(V13=11,"A",IF(V13=22,"B",""))</f>
      </c>
      <c r="M13" s="184">
        <f>IF(AND(F13="",H13=""),"",IF(OR(F13="",NOT(OR(F13="",E13=Q13)),NOT(OR(H13="",E13=R13))),"学年、種目選択エラー",""))</f>
      </c>
      <c r="N13" s="5" t="str">
        <f>IF('参加人数'!E5="","",'参加人数'!E5)</f>
        <v>1年80m</v>
      </c>
      <c r="P13" s="2">
        <f aca="true" t="shared" si="0" ref="P13:P39">COUNTA(F13,H13)</f>
        <v>0</v>
      </c>
      <c r="Q13" s="5">
        <f>IF(F13="","",VALUE(LEFT(F13,1)))</f>
      </c>
      <c r="R13" s="5">
        <f>IF(H13="","",VALUE(LEFT(H13,1)))</f>
      </c>
      <c r="T13" s="235">
        <f>IF(OR(F13="6年80mH",F13="6年走高跳"),1,IF(OR(F13="6年走幅跳",F13="6年ｼﾞｬﾍﾞﾘｯｸﾎﾞｰﾙ投"),2,""))</f>
      </c>
      <c r="U13" s="235">
        <f>IF(OR(H13="6年80mH",H13="6年走高跳"),1,IF(OR(H13="6年走幅跳",H13="6年ｼﾞｬﾍﾞﾘｯｸﾎﾞｰﾙ投"),2,""))</f>
      </c>
      <c r="V13" s="237">
        <f>IF(U13="","",VALUE(T13&amp;U13))</f>
      </c>
    </row>
    <row r="14" spans="1:22" s="5" customFormat="1" ht="15.75" customHeight="1">
      <c r="A14" s="37">
        <v>2</v>
      </c>
      <c r="B14" s="60"/>
      <c r="C14" s="60"/>
      <c r="D14" s="60"/>
      <c r="E14" s="180"/>
      <c r="F14" s="238"/>
      <c r="G14" s="181"/>
      <c r="H14" s="238"/>
      <c r="I14" s="181"/>
      <c r="J14" s="91"/>
      <c r="K14" s="244"/>
      <c r="L14" s="261">
        <f aca="true" t="shared" si="1" ref="L14:L59">IF(V14=11,"A",IF(V14=22,"B",""))</f>
      </c>
      <c r="M14" s="184">
        <f aca="true" t="shared" si="2" ref="M14:M62">IF(AND(F14="",H14=""),"",IF(OR(F14="",NOT(OR(F14="",E14=Q14)),NOT(OR(H14="",E14=R14))),"学年、種目選択エラー",""))</f>
      </c>
      <c r="N14" s="5" t="str">
        <f>IF('参加人数'!E6="","",'参加人数'!E6)</f>
        <v>2年80m</v>
      </c>
      <c r="P14" s="2">
        <f t="shared" si="0"/>
        <v>0</v>
      </c>
      <c r="Q14" s="5">
        <f aca="true" t="shared" si="3" ref="Q14:Q39">IF(F14="","",VALUE(LEFT(F14,1)))</f>
      </c>
      <c r="R14" s="5">
        <f aca="true" t="shared" si="4" ref="R14:R39">IF(H14="","",VALUE(LEFT(H14,1)))</f>
      </c>
      <c r="T14" s="235">
        <f aca="true" t="shared" si="5" ref="T14:T59">IF(OR(F14="6年80mH",F14="6年走高跳"),1,IF(OR(F14="6年走幅跳",F14="6年ｼﾞｬﾍﾞﾘｯｸﾎﾞｰﾙ投"),2,""))</f>
      </c>
      <c r="U14" s="235">
        <f aca="true" t="shared" si="6" ref="U14:U59">IF(OR(H14="6年80mH",H14="6年走高跳"),1,IF(OR(H14="6年走幅跳",H14="6年ｼﾞｬﾍﾞﾘｯｸﾎﾞｰﾙ投"),2,""))</f>
      </c>
      <c r="V14" s="237">
        <f aca="true" t="shared" si="7" ref="V14:V59">IF(U14="","",VALUE(T14&amp;U14))</f>
      </c>
    </row>
    <row r="15" spans="1:22" s="5" customFormat="1" ht="15.75" customHeight="1">
      <c r="A15" s="37">
        <v>3</v>
      </c>
      <c r="B15" s="60"/>
      <c r="C15" s="60"/>
      <c r="D15" s="60"/>
      <c r="E15" s="180"/>
      <c r="F15" s="238"/>
      <c r="G15" s="181"/>
      <c r="H15" s="238"/>
      <c r="I15" s="181"/>
      <c r="J15" s="91"/>
      <c r="K15" s="244"/>
      <c r="L15" s="261">
        <f t="shared" si="1"/>
      </c>
      <c r="M15" s="184">
        <f t="shared" si="2"/>
      </c>
      <c r="N15" s="5" t="str">
        <f>IF('参加人数'!E7="","",'参加人数'!E7)</f>
        <v>3年100m</v>
      </c>
      <c r="P15" s="2">
        <f t="shared" si="0"/>
        <v>0</v>
      </c>
      <c r="Q15" s="5">
        <f t="shared" si="3"/>
      </c>
      <c r="R15" s="5">
        <f t="shared" si="4"/>
      </c>
      <c r="T15" s="235">
        <f t="shared" si="5"/>
      </c>
      <c r="U15" s="235">
        <f t="shared" si="6"/>
      </c>
      <c r="V15" s="237">
        <f t="shared" si="7"/>
      </c>
    </row>
    <row r="16" spans="1:22" s="5" customFormat="1" ht="15.75" customHeight="1">
      <c r="A16" s="37">
        <v>4</v>
      </c>
      <c r="B16" s="60"/>
      <c r="C16" s="60"/>
      <c r="D16" s="60"/>
      <c r="E16" s="180"/>
      <c r="F16" s="238"/>
      <c r="G16" s="181"/>
      <c r="H16" s="238"/>
      <c r="I16" s="181"/>
      <c r="J16" s="91"/>
      <c r="K16" s="244"/>
      <c r="L16" s="261">
        <f t="shared" si="1"/>
      </c>
      <c r="M16" s="184">
        <f t="shared" si="2"/>
      </c>
      <c r="N16" s="5" t="str">
        <f>IF('参加人数'!E8="","",'参加人数'!E8)</f>
        <v>4年100m</v>
      </c>
      <c r="P16" s="2">
        <f t="shared" si="0"/>
        <v>0</v>
      </c>
      <c r="Q16" s="5">
        <f t="shared" si="3"/>
      </c>
      <c r="R16" s="5">
        <f t="shared" si="4"/>
      </c>
      <c r="T16" s="235">
        <f t="shared" si="5"/>
      </c>
      <c r="U16" s="235">
        <f t="shared" si="6"/>
      </c>
      <c r="V16" s="237">
        <f t="shared" si="7"/>
      </c>
    </row>
    <row r="17" spans="1:22" s="5" customFormat="1" ht="15.75" customHeight="1">
      <c r="A17" s="37">
        <v>5</v>
      </c>
      <c r="B17" s="60"/>
      <c r="C17" s="60"/>
      <c r="D17" s="60"/>
      <c r="E17" s="180"/>
      <c r="F17" s="238"/>
      <c r="G17" s="181"/>
      <c r="H17" s="238"/>
      <c r="I17" s="181"/>
      <c r="J17" s="91"/>
      <c r="K17" s="244"/>
      <c r="L17" s="261">
        <f t="shared" si="1"/>
      </c>
      <c r="M17" s="184">
        <f t="shared" si="2"/>
      </c>
      <c r="N17" s="5" t="str">
        <f>IF('参加人数'!E9="","",'参加人数'!E9)</f>
        <v>5年100m</v>
      </c>
      <c r="P17" s="2">
        <f t="shared" si="0"/>
        <v>0</v>
      </c>
      <c r="Q17" s="5">
        <f t="shared" si="3"/>
      </c>
      <c r="R17" s="5">
        <f t="shared" si="4"/>
      </c>
      <c r="T17" s="235">
        <f t="shared" si="5"/>
      </c>
      <c r="U17" s="235">
        <f t="shared" si="6"/>
      </c>
      <c r="V17" s="237">
        <f t="shared" si="7"/>
      </c>
    </row>
    <row r="18" spans="1:22" s="5" customFormat="1" ht="15.75" customHeight="1">
      <c r="A18" s="37">
        <v>6</v>
      </c>
      <c r="B18" s="60"/>
      <c r="C18" s="60"/>
      <c r="D18" s="60"/>
      <c r="E18" s="180"/>
      <c r="F18" s="238"/>
      <c r="G18" s="181"/>
      <c r="H18" s="238"/>
      <c r="I18" s="181"/>
      <c r="J18" s="91"/>
      <c r="K18" s="244"/>
      <c r="L18" s="261">
        <f t="shared" si="1"/>
      </c>
      <c r="M18" s="184">
        <f t="shared" si="2"/>
      </c>
      <c r="N18" s="5" t="str">
        <f>IF('参加人数'!E10="","",'参加人数'!E10)</f>
        <v>6年100m</v>
      </c>
      <c r="P18" s="2">
        <f t="shared" si="0"/>
        <v>0</v>
      </c>
      <c r="Q18" s="5">
        <f t="shared" si="3"/>
      </c>
      <c r="R18" s="5">
        <f t="shared" si="4"/>
      </c>
      <c r="T18" s="235">
        <f t="shared" si="5"/>
      </c>
      <c r="U18" s="235">
        <f t="shared" si="6"/>
      </c>
      <c r="V18" s="237">
        <f t="shared" si="7"/>
      </c>
    </row>
    <row r="19" spans="1:22" s="5" customFormat="1" ht="15.75" customHeight="1">
      <c r="A19" s="37">
        <v>7</v>
      </c>
      <c r="B19" s="60"/>
      <c r="C19" s="60"/>
      <c r="D19" s="60"/>
      <c r="E19" s="180"/>
      <c r="F19" s="238"/>
      <c r="G19" s="181"/>
      <c r="H19" s="238"/>
      <c r="I19" s="181"/>
      <c r="J19" s="91"/>
      <c r="K19" s="244"/>
      <c r="L19" s="261">
        <f t="shared" si="1"/>
      </c>
      <c r="M19" s="184">
        <f t="shared" si="2"/>
      </c>
      <c r="N19" s="5" t="str">
        <f>IF('参加人数'!E11="","",'参加人数'!E11)</f>
        <v>3年800m</v>
      </c>
      <c r="P19" s="2">
        <f t="shared" si="0"/>
        <v>0</v>
      </c>
      <c r="Q19" s="5">
        <f t="shared" si="3"/>
      </c>
      <c r="R19" s="5">
        <f t="shared" si="4"/>
      </c>
      <c r="T19" s="235">
        <f t="shared" si="5"/>
      </c>
      <c r="U19" s="235">
        <f t="shared" si="6"/>
      </c>
      <c r="V19" s="237">
        <f t="shared" si="7"/>
      </c>
    </row>
    <row r="20" spans="1:22" s="5" customFormat="1" ht="15.75" customHeight="1">
      <c r="A20" s="37">
        <v>8</v>
      </c>
      <c r="B20" s="60"/>
      <c r="C20" s="60"/>
      <c r="D20" s="60"/>
      <c r="E20" s="180"/>
      <c r="F20" s="238"/>
      <c r="G20" s="181"/>
      <c r="H20" s="238"/>
      <c r="I20" s="181"/>
      <c r="J20" s="91"/>
      <c r="K20" s="244"/>
      <c r="L20" s="261">
        <f t="shared" si="1"/>
      </c>
      <c r="M20" s="184">
        <f t="shared" si="2"/>
      </c>
      <c r="N20" s="5" t="str">
        <f>IF('参加人数'!E12="","",'参加人数'!E12)</f>
        <v>4年800m</v>
      </c>
      <c r="P20" s="2">
        <f t="shared" si="0"/>
        <v>0</v>
      </c>
      <c r="Q20" s="5">
        <f t="shared" si="3"/>
      </c>
      <c r="R20" s="5">
        <f t="shared" si="4"/>
      </c>
      <c r="T20" s="235">
        <f t="shared" si="5"/>
      </c>
      <c r="U20" s="235">
        <f t="shared" si="6"/>
      </c>
      <c r="V20" s="237">
        <f t="shared" si="7"/>
      </c>
    </row>
    <row r="21" spans="1:22" s="5" customFormat="1" ht="15.75" customHeight="1">
      <c r="A21" s="37">
        <v>9</v>
      </c>
      <c r="B21" s="60"/>
      <c r="C21" s="60"/>
      <c r="D21" s="60"/>
      <c r="E21" s="180"/>
      <c r="F21" s="238"/>
      <c r="G21" s="181"/>
      <c r="H21" s="238"/>
      <c r="I21" s="181"/>
      <c r="J21" s="91"/>
      <c r="K21" s="244"/>
      <c r="L21" s="261">
        <f t="shared" si="1"/>
      </c>
      <c r="M21" s="184">
        <f t="shared" si="2"/>
      </c>
      <c r="N21" s="5" t="str">
        <f>IF('参加人数'!E13="","",'参加人数'!E13)</f>
        <v>5年800m</v>
      </c>
      <c r="P21" s="2">
        <f t="shared" si="0"/>
        <v>0</v>
      </c>
      <c r="Q21" s="5">
        <f t="shared" si="3"/>
      </c>
      <c r="R21" s="5">
        <f t="shared" si="4"/>
      </c>
      <c r="T21" s="235">
        <f t="shared" si="5"/>
      </c>
      <c r="U21" s="235">
        <f t="shared" si="6"/>
      </c>
      <c r="V21" s="237">
        <f t="shared" si="7"/>
      </c>
    </row>
    <row r="22" spans="1:22" s="5" customFormat="1" ht="15.75" customHeight="1">
      <c r="A22" s="37">
        <v>10</v>
      </c>
      <c r="B22" s="60"/>
      <c r="C22" s="60"/>
      <c r="D22" s="60"/>
      <c r="E22" s="180"/>
      <c r="F22" s="238"/>
      <c r="G22" s="181"/>
      <c r="H22" s="238"/>
      <c r="I22" s="181"/>
      <c r="J22" s="91"/>
      <c r="K22" s="244"/>
      <c r="L22" s="261">
        <f t="shared" si="1"/>
      </c>
      <c r="M22" s="184">
        <f t="shared" si="2"/>
      </c>
      <c r="N22" s="5" t="str">
        <f>IF('参加人数'!E14="","",'参加人数'!E14)</f>
        <v>6年800m</v>
      </c>
      <c r="P22" s="2">
        <f t="shared" si="0"/>
        <v>0</v>
      </c>
      <c r="Q22" s="5">
        <f t="shared" si="3"/>
      </c>
      <c r="R22" s="5">
        <f t="shared" si="4"/>
      </c>
      <c r="T22" s="235">
        <f t="shared" si="5"/>
      </c>
      <c r="U22" s="235">
        <f t="shared" si="6"/>
      </c>
      <c r="V22" s="237">
        <f t="shared" si="7"/>
      </c>
    </row>
    <row r="23" spans="1:22" s="5" customFormat="1" ht="15.75" customHeight="1">
      <c r="A23" s="37">
        <v>11</v>
      </c>
      <c r="B23" s="60"/>
      <c r="C23" s="60"/>
      <c r="D23" s="60"/>
      <c r="E23" s="180"/>
      <c r="F23" s="238"/>
      <c r="G23" s="181"/>
      <c r="H23" s="238"/>
      <c r="I23" s="181"/>
      <c r="J23" s="91"/>
      <c r="K23" s="244"/>
      <c r="L23" s="261">
        <f t="shared" si="1"/>
      </c>
      <c r="M23" s="184">
        <f t="shared" si="2"/>
      </c>
      <c r="N23" s="5" t="str">
        <f>IF('参加人数'!E15="","",'参加人数'!E15)</f>
        <v>5年80mH</v>
      </c>
      <c r="P23" s="2">
        <f t="shared" si="0"/>
        <v>0</v>
      </c>
      <c r="Q23" s="5">
        <f t="shared" si="3"/>
      </c>
      <c r="R23" s="5">
        <f t="shared" si="4"/>
      </c>
      <c r="T23" s="235">
        <f t="shared" si="5"/>
      </c>
      <c r="U23" s="235">
        <f t="shared" si="6"/>
      </c>
      <c r="V23" s="237">
        <f t="shared" si="7"/>
      </c>
    </row>
    <row r="24" spans="1:22" s="5" customFormat="1" ht="15.75" customHeight="1">
      <c r="A24" s="37">
        <v>12</v>
      </c>
      <c r="B24" s="60"/>
      <c r="C24" s="60"/>
      <c r="D24" s="60"/>
      <c r="E24" s="180"/>
      <c r="F24" s="238"/>
      <c r="G24" s="181"/>
      <c r="H24" s="238"/>
      <c r="I24" s="181"/>
      <c r="J24" s="91"/>
      <c r="K24" s="244"/>
      <c r="L24" s="261">
        <f t="shared" si="1"/>
      </c>
      <c r="M24" s="184">
        <f t="shared" si="2"/>
      </c>
      <c r="N24" s="5" t="str">
        <f>IF('参加人数'!E16="","",'参加人数'!E16)</f>
        <v>6年80mH</v>
      </c>
      <c r="P24" s="2">
        <f t="shared" si="0"/>
        <v>0</v>
      </c>
      <c r="Q24" s="5">
        <f t="shared" si="3"/>
      </c>
      <c r="R24" s="5">
        <f t="shared" si="4"/>
      </c>
      <c r="T24" s="235">
        <f t="shared" si="5"/>
      </c>
      <c r="U24" s="235">
        <f t="shared" si="6"/>
      </c>
      <c r="V24" s="237">
        <f t="shared" si="7"/>
      </c>
    </row>
    <row r="25" spans="1:22" s="5" customFormat="1" ht="15.75" customHeight="1">
      <c r="A25" s="37">
        <v>13</v>
      </c>
      <c r="B25" s="60"/>
      <c r="C25" s="60"/>
      <c r="D25" s="60"/>
      <c r="E25" s="180"/>
      <c r="F25" s="238"/>
      <c r="G25" s="181"/>
      <c r="H25" s="238"/>
      <c r="I25" s="181"/>
      <c r="J25" s="91"/>
      <c r="K25" s="244"/>
      <c r="L25" s="261">
        <f t="shared" si="1"/>
      </c>
      <c r="M25" s="184">
        <f t="shared" si="2"/>
      </c>
      <c r="N25" s="5" t="str">
        <f>IF('参加人数'!E17="","",'参加人数'!E17)</f>
        <v>5年走高跳</v>
      </c>
      <c r="P25" s="2">
        <f t="shared" si="0"/>
        <v>0</v>
      </c>
      <c r="Q25" s="5">
        <f t="shared" si="3"/>
      </c>
      <c r="R25" s="5">
        <f t="shared" si="4"/>
      </c>
      <c r="T25" s="235">
        <f t="shared" si="5"/>
      </c>
      <c r="U25" s="235">
        <f t="shared" si="6"/>
      </c>
      <c r="V25" s="237">
        <f t="shared" si="7"/>
      </c>
    </row>
    <row r="26" spans="1:22" s="5" customFormat="1" ht="15.75" customHeight="1">
      <c r="A26" s="37">
        <v>14</v>
      </c>
      <c r="B26" s="60"/>
      <c r="C26" s="60"/>
      <c r="D26" s="60"/>
      <c r="E26" s="180"/>
      <c r="F26" s="238"/>
      <c r="G26" s="181"/>
      <c r="H26" s="238"/>
      <c r="I26" s="181"/>
      <c r="J26" s="91"/>
      <c r="K26" s="244"/>
      <c r="L26" s="261">
        <f t="shared" si="1"/>
      </c>
      <c r="M26" s="184">
        <f t="shared" si="2"/>
      </c>
      <c r="N26" s="5" t="str">
        <f>IF('参加人数'!E18="","",'参加人数'!E18)</f>
        <v>6年走高跳</v>
      </c>
      <c r="P26" s="2">
        <f t="shared" si="0"/>
        <v>0</v>
      </c>
      <c r="Q26" s="5">
        <f t="shared" si="3"/>
      </c>
      <c r="R26" s="5">
        <f t="shared" si="4"/>
      </c>
      <c r="T26" s="235">
        <f t="shared" si="5"/>
      </c>
      <c r="U26" s="235">
        <f t="shared" si="6"/>
      </c>
      <c r="V26" s="237">
        <f t="shared" si="7"/>
      </c>
    </row>
    <row r="27" spans="1:22" s="5" customFormat="1" ht="15.75" customHeight="1">
      <c r="A27" s="37">
        <v>15</v>
      </c>
      <c r="B27" s="60"/>
      <c r="C27" s="60"/>
      <c r="D27" s="60"/>
      <c r="E27" s="180"/>
      <c r="F27" s="238"/>
      <c r="G27" s="181"/>
      <c r="H27" s="238"/>
      <c r="I27" s="181"/>
      <c r="J27" s="91"/>
      <c r="K27" s="244"/>
      <c r="L27" s="261">
        <f t="shared" si="1"/>
      </c>
      <c r="M27" s="184">
        <f t="shared" si="2"/>
      </c>
      <c r="N27" s="5" t="str">
        <f>IF('参加人数'!E19="","",'参加人数'!E19)</f>
        <v>4年走幅跳</v>
      </c>
      <c r="P27" s="2">
        <f t="shared" si="0"/>
        <v>0</v>
      </c>
      <c r="Q27" s="5">
        <f t="shared" si="3"/>
      </c>
      <c r="R27" s="5">
        <f t="shared" si="4"/>
      </c>
      <c r="T27" s="235">
        <f t="shared" si="5"/>
      </c>
      <c r="U27" s="235">
        <f t="shared" si="6"/>
      </c>
      <c r="V27" s="237">
        <f t="shared" si="7"/>
      </c>
    </row>
    <row r="28" spans="1:22" s="5" customFormat="1" ht="15.75" customHeight="1">
      <c r="A28" s="37">
        <v>16</v>
      </c>
      <c r="B28" s="60"/>
      <c r="C28" s="60"/>
      <c r="D28" s="60"/>
      <c r="E28" s="180"/>
      <c r="F28" s="238"/>
      <c r="G28" s="181"/>
      <c r="H28" s="238"/>
      <c r="I28" s="181"/>
      <c r="J28" s="91"/>
      <c r="K28" s="244"/>
      <c r="L28" s="261">
        <f t="shared" si="1"/>
      </c>
      <c r="M28" s="184">
        <f t="shared" si="2"/>
      </c>
      <c r="N28" s="5" t="str">
        <f>IF('参加人数'!E20="","",'参加人数'!E20)</f>
        <v>5年走幅跳</v>
      </c>
      <c r="P28" s="2">
        <f t="shared" si="0"/>
        <v>0</v>
      </c>
      <c r="Q28" s="5">
        <f t="shared" si="3"/>
      </c>
      <c r="R28" s="5">
        <f t="shared" si="4"/>
      </c>
      <c r="T28" s="235">
        <f t="shared" si="5"/>
      </c>
      <c r="U28" s="235">
        <f t="shared" si="6"/>
      </c>
      <c r="V28" s="237">
        <f t="shared" si="7"/>
      </c>
    </row>
    <row r="29" spans="1:22" s="5" customFormat="1" ht="15.75" customHeight="1">
      <c r="A29" s="37">
        <v>17</v>
      </c>
      <c r="B29" s="60"/>
      <c r="C29" s="60"/>
      <c r="D29" s="60"/>
      <c r="E29" s="180"/>
      <c r="F29" s="238"/>
      <c r="G29" s="181"/>
      <c r="H29" s="238"/>
      <c r="I29" s="181"/>
      <c r="J29" s="91"/>
      <c r="K29" s="244"/>
      <c r="L29" s="261">
        <f t="shared" si="1"/>
      </c>
      <c r="M29" s="184">
        <f t="shared" si="2"/>
      </c>
      <c r="N29" s="5" t="str">
        <f>IF('参加人数'!E21="","",'参加人数'!E21)</f>
        <v>6年走幅跳</v>
      </c>
      <c r="P29" s="2">
        <f t="shared" si="0"/>
        <v>0</v>
      </c>
      <c r="Q29" s="5">
        <f t="shared" si="3"/>
      </c>
      <c r="R29" s="5">
        <f t="shared" si="4"/>
      </c>
      <c r="T29" s="235">
        <f t="shared" si="5"/>
      </c>
      <c r="U29" s="235">
        <f t="shared" si="6"/>
      </c>
      <c r="V29" s="237">
        <f t="shared" si="7"/>
      </c>
    </row>
    <row r="30" spans="1:22" s="5" customFormat="1" ht="15.75" customHeight="1">
      <c r="A30" s="37">
        <v>18</v>
      </c>
      <c r="B30" s="60"/>
      <c r="C30" s="60"/>
      <c r="D30" s="60"/>
      <c r="E30" s="180"/>
      <c r="F30" s="238"/>
      <c r="G30" s="181"/>
      <c r="H30" s="238"/>
      <c r="I30" s="181"/>
      <c r="J30" s="91"/>
      <c r="K30" s="244"/>
      <c r="L30" s="261">
        <f t="shared" si="1"/>
      </c>
      <c r="M30" s="184">
        <f t="shared" si="2"/>
      </c>
      <c r="N30" s="5" t="str">
        <f>IF('参加人数'!E22="","",'参加人数'!E22)</f>
        <v>3年ｼﾞｬﾍﾞﾘｯｸﾎﾞｰﾙ投</v>
      </c>
      <c r="P30" s="2">
        <f t="shared" si="0"/>
        <v>0</v>
      </c>
      <c r="Q30" s="5">
        <f t="shared" si="3"/>
      </c>
      <c r="R30" s="5">
        <f t="shared" si="4"/>
      </c>
      <c r="T30" s="235">
        <f t="shared" si="5"/>
      </c>
      <c r="U30" s="235">
        <f t="shared" si="6"/>
      </c>
      <c r="V30" s="237">
        <f t="shared" si="7"/>
      </c>
    </row>
    <row r="31" spans="1:22" s="5" customFormat="1" ht="15.75" customHeight="1">
      <c r="A31" s="37">
        <v>19</v>
      </c>
      <c r="B31" s="60"/>
      <c r="C31" s="60"/>
      <c r="D31" s="60"/>
      <c r="E31" s="180"/>
      <c r="F31" s="238"/>
      <c r="G31" s="181"/>
      <c r="H31" s="238"/>
      <c r="I31" s="181"/>
      <c r="J31" s="91"/>
      <c r="K31" s="244"/>
      <c r="L31" s="261">
        <f t="shared" si="1"/>
      </c>
      <c r="M31" s="184">
        <f t="shared" si="2"/>
      </c>
      <c r="N31" s="5" t="str">
        <f>IF('参加人数'!E23="","",'参加人数'!E23)</f>
        <v>4年ｼﾞｬﾍﾞﾘｯｸﾎﾞｰﾙ投</v>
      </c>
      <c r="P31" s="2">
        <f t="shared" si="0"/>
        <v>0</v>
      </c>
      <c r="Q31" s="5">
        <f t="shared" si="3"/>
      </c>
      <c r="R31" s="5">
        <f t="shared" si="4"/>
      </c>
      <c r="T31" s="235">
        <f t="shared" si="5"/>
      </c>
      <c r="U31" s="235">
        <f t="shared" si="6"/>
      </c>
      <c r="V31" s="237">
        <f t="shared" si="7"/>
      </c>
    </row>
    <row r="32" spans="1:22" s="5" customFormat="1" ht="15.75" customHeight="1">
      <c r="A32" s="37">
        <v>20</v>
      </c>
      <c r="B32" s="60"/>
      <c r="C32" s="60"/>
      <c r="D32" s="60"/>
      <c r="E32" s="180"/>
      <c r="F32" s="238"/>
      <c r="G32" s="181"/>
      <c r="H32" s="238"/>
      <c r="I32" s="181"/>
      <c r="J32" s="91"/>
      <c r="K32" s="244"/>
      <c r="L32" s="261">
        <f t="shared" si="1"/>
      </c>
      <c r="M32" s="184">
        <f t="shared" si="2"/>
      </c>
      <c r="N32" s="5" t="str">
        <f>IF('参加人数'!E24="","",'参加人数'!E24)</f>
        <v>5年ｼﾞｬﾍﾞﾘｯｸﾎﾞｰﾙ投</v>
      </c>
      <c r="P32" s="2">
        <f t="shared" si="0"/>
        <v>0</v>
      </c>
      <c r="Q32" s="5">
        <f t="shared" si="3"/>
      </c>
      <c r="R32" s="5">
        <f t="shared" si="4"/>
      </c>
      <c r="T32" s="235">
        <f t="shared" si="5"/>
      </c>
      <c r="U32" s="235">
        <f t="shared" si="6"/>
      </c>
      <c r="V32" s="237">
        <f t="shared" si="7"/>
      </c>
    </row>
    <row r="33" spans="1:22" s="5" customFormat="1" ht="15.75" customHeight="1">
      <c r="A33" s="37">
        <v>21</v>
      </c>
      <c r="B33" s="60"/>
      <c r="C33" s="60"/>
      <c r="D33" s="60"/>
      <c r="E33" s="180"/>
      <c r="F33" s="238"/>
      <c r="G33" s="181"/>
      <c r="H33" s="238"/>
      <c r="I33" s="181"/>
      <c r="J33" s="91"/>
      <c r="K33" s="244"/>
      <c r="L33" s="261">
        <f t="shared" si="1"/>
      </c>
      <c r="M33" s="184">
        <f t="shared" si="2"/>
      </c>
      <c r="N33" s="5" t="str">
        <f>IF('参加人数'!E25="","",'参加人数'!E25)</f>
        <v>6年ｼﾞｬﾍﾞﾘｯｸﾎﾞｰﾙ投</v>
      </c>
      <c r="P33" s="2">
        <f t="shared" si="0"/>
        <v>0</v>
      </c>
      <c r="Q33" s="5">
        <f t="shared" si="3"/>
      </c>
      <c r="R33" s="5">
        <f t="shared" si="4"/>
      </c>
      <c r="T33" s="235">
        <f t="shared" si="5"/>
      </c>
      <c r="U33" s="235">
        <f t="shared" si="6"/>
      </c>
      <c r="V33" s="237">
        <f t="shared" si="7"/>
      </c>
    </row>
    <row r="34" spans="1:22" s="5" customFormat="1" ht="15.75" customHeight="1">
      <c r="A34" s="37">
        <v>22</v>
      </c>
      <c r="B34" s="60"/>
      <c r="C34" s="60"/>
      <c r="D34" s="60"/>
      <c r="E34" s="180"/>
      <c r="F34" s="238"/>
      <c r="G34" s="181"/>
      <c r="H34" s="238"/>
      <c r="I34" s="181"/>
      <c r="J34" s="91"/>
      <c r="K34" s="244"/>
      <c r="L34" s="261">
        <f t="shared" si="1"/>
      </c>
      <c r="M34" s="184">
        <f t="shared" si="2"/>
      </c>
      <c r="N34" s="5" t="str">
        <f>IF('参加人数'!E26="","",'参加人数'!E26)</f>
        <v>6年砲丸投</v>
      </c>
      <c r="P34" s="2">
        <f t="shared" si="0"/>
        <v>0</v>
      </c>
      <c r="Q34" s="5">
        <f t="shared" si="3"/>
      </c>
      <c r="R34" s="5">
        <f t="shared" si="4"/>
      </c>
      <c r="T34" s="235">
        <f t="shared" si="5"/>
      </c>
      <c r="U34" s="235">
        <f t="shared" si="6"/>
      </c>
      <c r="V34" s="237">
        <f t="shared" si="7"/>
      </c>
    </row>
    <row r="35" spans="1:22" s="5" customFormat="1" ht="15.75" customHeight="1">
      <c r="A35" s="37">
        <v>23</v>
      </c>
      <c r="B35" s="60"/>
      <c r="C35" s="60"/>
      <c r="D35" s="60"/>
      <c r="E35" s="180"/>
      <c r="F35" s="238"/>
      <c r="G35" s="181"/>
      <c r="H35" s="238"/>
      <c r="I35" s="181"/>
      <c r="J35" s="91"/>
      <c r="K35" s="244"/>
      <c r="L35" s="261">
        <f t="shared" si="1"/>
      </c>
      <c r="M35" s="184">
        <f t="shared" si="2"/>
      </c>
      <c r="P35" s="2">
        <f t="shared" si="0"/>
        <v>0</v>
      </c>
      <c r="Q35" s="5">
        <f t="shared" si="3"/>
      </c>
      <c r="R35" s="5">
        <f t="shared" si="4"/>
      </c>
      <c r="T35" s="235">
        <f t="shared" si="5"/>
      </c>
      <c r="U35" s="235">
        <f t="shared" si="6"/>
      </c>
      <c r="V35" s="237">
        <f t="shared" si="7"/>
      </c>
    </row>
    <row r="36" spans="1:22" s="5" customFormat="1" ht="15.75" customHeight="1">
      <c r="A36" s="37">
        <v>24</v>
      </c>
      <c r="B36" s="60"/>
      <c r="C36" s="60"/>
      <c r="D36" s="60"/>
      <c r="E36" s="180"/>
      <c r="F36" s="238"/>
      <c r="G36" s="181"/>
      <c r="H36" s="238"/>
      <c r="I36" s="181"/>
      <c r="J36" s="91"/>
      <c r="K36" s="244"/>
      <c r="L36" s="261">
        <f t="shared" si="1"/>
      </c>
      <c r="M36" s="184">
        <f t="shared" si="2"/>
      </c>
      <c r="P36" s="2">
        <f t="shared" si="0"/>
        <v>0</v>
      </c>
      <c r="Q36" s="5">
        <f t="shared" si="3"/>
      </c>
      <c r="R36" s="5">
        <f t="shared" si="4"/>
      </c>
      <c r="T36" s="235">
        <f t="shared" si="5"/>
      </c>
      <c r="U36" s="235">
        <f t="shared" si="6"/>
      </c>
      <c r="V36" s="237">
        <f t="shared" si="7"/>
      </c>
    </row>
    <row r="37" spans="1:22" s="5" customFormat="1" ht="15.75" customHeight="1">
      <c r="A37" s="37">
        <v>25</v>
      </c>
      <c r="B37" s="60"/>
      <c r="C37" s="60"/>
      <c r="D37" s="60"/>
      <c r="E37" s="180"/>
      <c r="F37" s="238"/>
      <c r="G37" s="181"/>
      <c r="H37" s="238"/>
      <c r="I37" s="181"/>
      <c r="J37" s="91"/>
      <c r="K37" s="244"/>
      <c r="L37" s="261">
        <f t="shared" si="1"/>
      </c>
      <c r="M37" s="184">
        <f t="shared" si="2"/>
      </c>
      <c r="P37" s="2">
        <f t="shared" si="0"/>
        <v>0</v>
      </c>
      <c r="Q37" s="5">
        <f t="shared" si="3"/>
      </c>
      <c r="R37" s="5">
        <f t="shared" si="4"/>
      </c>
      <c r="T37" s="235">
        <f t="shared" si="5"/>
      </c>
      <c r="U37" s="235">
        <f t="shared" si="6"/>
      </c>
      <c r="V37" s="237">
        <f t="shared" si="7"/>
      </c>
    </row>
    <row r="38" spans="1:22" s="5" customFormat="1" ht="15.75" customHeight="1">
      <c r="A38" s="37">
        <v>26</v>
      </c>
      <c r="B38" s="60"/>
      <c r="C38" s="60"/>
      <c r="D38" s="60"/>
      <c r="E38" s="180"/>
      <c r="F38" s="238"/>
      <c r="G38" s="181"/>
      <c r="H38" s="238"/>
      <c r="I38" s="181"/>
      <c r="J38" s="91"/>
      <c r="K38" s="244"/>
      <c r="L38" s="261">
        <f t="shared" si="1"/>
      </c>
      <c r="M38" s="184">
        <f t="shared" si="2"/>
      </c>
      <c r="P38" s="2">
        <f t="shared" si="0"/>
        <v>0</v>
      </c>
      <c r="Q38" s="5">
        <f t="shared" si="3"/>
      </c>
      <c r="R38" s="5">
        <f t="shared" si="4"/>
      </c>
      <c r="T38" s="235">
        <f t="shared" si="5"/>
      </c>
      <c r="U38" s="235">
        <f t="shared" si="6"/>
      </c>
      <c r="V38" s="237">
        <f t="shared" si="7"/>
      </c>
    </row>
    <row r="39" spans="1:22" s="5" customFormat="1" ht="15.75" customHeight="1">
      <c r="A39" s="37">
        <v>27</v>
      </c>
      <c r="B39" s="60"/>
      <c r="C39" s="60"/>
      <c r="D39" s="60"/>
      <c r="E39" s="180"/>
      <c r="F39" s="238"/>
      <c r="G39" s="181"/>
      <c r="H39" s="238"/>
      <c r="I39" s="181"/>
      <c r="J39" s="91"/>
      <c r="K39" s="244"/>
      <c r="L39" s="261">
        <f t="shared" si="1"/>
      </c>
      <c r="M39" s="184">
        <f t="shared" si="2"/>
      </c>
      <c r="P39" s="2">
        <f t="shared" si="0"/>
        <v>0</v>
      </c>
      <c r="Q39" s="5">
        <f t="shared" si="3"/>
      </c>
      <c r="R39" s="5">
        <f t="shared" si="4"/>
      </c>
      <c r="T39" s="235">
        <f t="shared" si="5"/>
      </c>
      <c r="U39" s="235">
        <f t="shared" si="6"/>
      </c>
      <c r="V39" s="237">
        <f t="shared" si="7"/>
      </c>
    </row>
    <row r="40" spans="1:22" s="5" customFormat="1" ht="15.75" customHeight="1">
      <c r="A40" s="37">
        <v>28</v>
      </c>
      <c r="B40" s="60"/>
      <c r="C40" s="60"/>
      <c r="D40" s="60"/>
      <c r="E40" s="180"/>
      <c r="F40" s="238"/>
      <c r="G40" s="181"/>
      <c r="H40" s="238"/>
      <c r="I40" s="181"/>
      <c r="J40" s="91"/>
      <c r="K40" s="244"/>
      <c r="L40" s="261">
        <f t="shared" si="1"/>
      </c>
      <c r="M40" s="184">
        <f t="shared" si="2"/>
      </c>
      <c r="P40" s="2">
        <f aca="true" t="shared" si="8" ref="P40:P59">COUNTA(F40,H40)</f>
        <v>0</v>
      </c>
      <c r="Q40" s="5">
        <f aca="true" t="shared" si="9" ref="Q40:Q59">IF(F40="","",VALUE(LEFT(F40,1)))</f>
      </c>
      <c r="R40" s="5">
        <f aca="true" t="shared" si="10" ref="R40:R59">IF(H40="","",VALUE(LEFT(H40,1)))</f>
      </c>
      <c r="T40" s="235">
        <f t="shared" si="5"/>
      </c>
      <c r="U40" s="235">
        <f t="shared" si="6"/>
      </c>
      <c r="V40" s="237">
        <f t="shared" si="7"/>
      </c>
    </row>
    <row r="41" spans="1:22" s="5" customFormat="1" ht="15.75" customHeight="1">
      <c r="A41" s="37">
        <v>29</v>
      </c>
      <c r="B41" s="60"/>
      <c r="C41" s="60"/>
      <c r="D41" s="60"/>
      <c r="E41" s="180"/>
      <c r="F41" s="238"/>
      <c r="G41" s="181"/>
      <c r="H41" s="238"/>
      <c r="I41" s="181"/>
      <c r="J41" s="91"/>
      <c r="K41" s="244"/>
      <c r="L41" s="261">
        <f t="shared" si="1"/>
      </c>
      <c r="M41" s="184">
        <f t="shared" si="2"/>
      </c>
      <c r="P41" s="2">
        <f t="shared" si="8"/>
        <v>0</v>
      </c>
      <c r="Q41" s="5">
        <f t="shared" si="9"/>
      </c>
      <c r="R41" s="5">
        <f t="shared" si="10"/>
      </c>
      <c r="T41" s="235">
        <f t="shared" si="5"/>
      </c>
      <c r="U41" s="235">
        <f t="shared" si="6"/>
      </c>
      <c r="V41" s="237">
        <f t="shared" si="7"/>
      </c>
    </row>
    <row r="42" spans="1:22" s="5" customFormat="1" ht="15.75" customHeight="1">
      <c r="A42" s="37">
        <v>30</v>
      </c>
      <c r="B42" s="60"/>
      <c r="C42" s="60"/>
      <c r="D42" s="60"/>
      <c r="E42" s="180"/>
      <c r="F42" s="238"/>
      <c r="G42" s="181"/>
      <c r="H42" s="238"/>
      <c r="I42" s="181"/>
      <c r="J42" s="91"/>
      <c r="K42" s="244"/>
      <c r="L42" s="261">
        <f t="shared" si="1"/>
      </c>
      <c r="M42" s="184">
        <f t="shared" si="2"/>
      </c>
      <c r="P42" s="2">
        <f t="shared" si="8"/>
        <v>0</v>
      </c>
      <c r="Q42" s="5">
        <f t="shared" si="9"/>
      </c>
      <c r="R42" s="5">
        <f t="shared" si="10"/>
      </c>
      <c r="T42" s="235">
        <f t="shared" si="5"/>
      </c>
      <c r="U42" s="235">
        <f t="shared" si="6"/>
      </c>
      <c r="V42" s="237">
        <f t="shared" si="7"/>
      </c>
    </row>
    <row r="43" spans="1:22" s="5" customFormat="1" ht="15.75" customHeight="1">
      <c r="A43" s="37">
        <v>31</v>
      </c>
      <c r="B43" s="60"/>
      <c r="C43" s="60"/>
      <c r="D43" s="60"/>
      <c r="E43" s="180"/>
      <c r="F43" s="238"/>
      <c r="G43" s="181"/>
      <c r="H43" s="238"/>
      <c r="I43" s="181"/>
      <c r="J43" s="91"/>
      <c r="K43" s="244"/>
      <c r="L43" s="261">
        <f t="shared" si="1"/>
      </c>
      <c r="M43" s="184">
        <f t="shared" si="2"/>
      </c>
      <c r="P43" s="2">
        <f t="shared" si="8"/>
        <v>0</v>
      </c>
      <c r="Q43" s="5">
        <f t="shared" si="9"/>
      </c>
      <c r="R43" s="5">
        <f t="shared" si="10"/>
      </c>
      <c r="T43" s="235">
        <f t="shared" si="5"/>
      </c>
      <c r="U43" s="235">
        <f t="shared" si="6"/>
      </c>
      <c r="V43" s="237">
        <f t="shared" si="7"/>
      </c>
    </row>
    <row r="44" spans="1:22" s="5" customFormat="1" ht="15.75" customHeight="1">
      <c r="A44" s="37">
        <v>32</v>
      </c>
      <c r="B44" s="60"/>
      <c r="C44" s="60"/>
      <c r="D44" s="60"/>
      <c r="E44" s="180"/>
      <c r="F44" s="238"/>
      <c r="G44" s="181"/>
      <c r="H44" s="238"/>
      <c r="I44" s="181"/>
      <c r="J44" s="91"/>
      <c r="K44" s="244"/>
      <c r="L44" s="261">
        <f t="shared" si="1"/>
      </c>
      <c r="M44" s="184">
        <f t="shared" si="2"/>
      </c>
      <c r="P44" s="2">
        <f t="shared" si="8"/>
        <v>0</v>
      </c>
      <c r="Q44" s="5">
        <f t="shared" si="9"/>
      </c>
      <c r="R44" s="5">
        <f t="shared" si="10"/>
      </c>
      <c r="T44" s="235">
        <f t="shared" si="5"/>
      </c>
      <c r="U44" s="235">
        <f t="shared" si="6"/>
      </c>
      <c r="V44" s="237">
        <f t="shared" si="7"/>
      </c>
    </row>
    <row r="45" spans="1:22" s="5" customFormat="1" ht="15.75" customHeight="1">
      <c r="A45" s="37">
        <v>33</v>
      </c>
      <c r="B45" s="60"/>
      <c r="C45" s="60"/>
      <c r="D45" s="60"/>
      <c r="E45" s="180"/>
      <c r="F45" s="238"/>
      <c r="G45" s="181"/>
      <c r="H45" s="238"/>
      <c r="I45" s="181"/>
      <c r="J45" s="91"/>
      <c r="K45" s="244"/>
      <c r="L45" s="261">
        <f t="shared" si="1"/>
      </c>
      <c r="M45" s="184">
        <f t="shared" si="2"/>
      </c>
      <c r="P45" s="2">
        <f t="shared" si="8"/>
        <v>0</v>
      </c>
      <c r="Q45" s="5">
        <f t="shared" si="9"/>
      </c>
      <c r="R45" s="5">
        <f t="shared" si="10"/>
      </c>
      <c r="T45" s="235">
        <f t="shared" si="5"/>
      </c>
      <c r="U45" s="235">
        <f t="shared" si="6"/>
      </c>
      <c r="V45" s="237">
        <f t="shared" si="7"/>
      </c>
    </row>
    <row r="46" spans="1:22" s="5" customFormat="1" ht="15.75" customHeight="1">
      <c r="A46" s="37">
        <v>34</v>
      </c>
      <c r="B46" s="60"/>
      <c r="C46" s="60"/>
      <c r="D46" s="60"/>
      <c r="E46" s="180"/>
      <c r="F46" s="238"/>
      <c r="G46" s="181"/>
      <c r="H46" s="238"/>
      <c r="I46" s="181"/>
      <c r="J46" s="91"/>
      <c r="K46" s="244"/>
      <c r="L46" s="261">
        <f t="shared" si="1"/>
      </c>
      <c r="M46" s="184">
        <f t="shared" si="2"/>
      </c>
      <c r="P46" s="2">
        <f t="shared" si="8"/>
        <v>0</v>
      </c>
      <c r="Q46" s="5">
        <f t="shared" si="9"/>
      </c>
      <c r="R46" s="5">
        <f t="shared" si="10"/>
      </c>
      <c r="T46" s="235">
        <f t="shared" si="5"/>
      </c>
      <c r="U46" s="235">
        <f t="shared" si="6"/>
      </c>
      <c r="V46" s="237">
        <f t="shared" si="7"/>
      </c>
    </row>
    <row r="47" spans="1:22" s="5" customFormat="1" ht="15.75" customHeight="1">
      <c r="A47" s="37">
        <v>35</v>
      </c>
      <c r="B47" s="60"/>
      <c r="C47" s="60"/>
      <c r="D47" s="60"/>
      <c r="E47" s="180"/>
      <c r="F47" s="238"/>
      <c r="G47" s="181"/>
      <c r="H47" s="238"/>
      <c r="I47" s="181"/>
      <c r="J47" s="91"/>
      <c r="K47" s="244"/>
      <c r="L47" s="261">
        <f t="shared" si="1"/>
      </c>
      <c r="M47" s="184">
        <f t="shared" si="2"/>
      </c>
      <c r="P47" s="2">
        <f t="shared" si="8"/>
        <v>0</v>
      </c>
      <c r="Q47" s="5">
        <f t="shared" si="9"/>
      </c>
      <c r="R47" s="5">
        <f t="shared" si="10"/>
      </c>
      <c r="T47" s="235">
        <f t="shared" si="5"/>
      </c>
      <c r="U47" s="235">
        <f t="shared" si="6"/>
      </c>
      <c r="V47" s="237">
        <f t="shared" si="7"/>
      </c>
    </row>
    <row r="48" spans="1:22" s="5" customFormat="1" ht="15.75" customHeight="1">
      <c r="A48" s="37">
        <v>36</v>
      </c>
      <c r="B48" s="60"/>
      <c r="C48" s="60"/>
      <c r="D48" s="60"/>
      <c r="E48" s="180"/>
      <c r="F48" s="238"/>
      <c r="G48" s="181"/>
      <c r="H48" s="238"/>
      <c r="I48" s="181"/>
      <c r="J48" s="91"/>
      <c r="K48" s="244"/>
      <c r="L48" s="261">
        <f t="shared" si="1"/>
      </c>
      <c r="M48" s="184">
        <f t="shared" si="2"/>
      </c>
      <c r="P48" s="2">
        <f t="shared" si="8"/>
        <v>0</v>
      </c>
      <c r="Q48" s="5">
        <f t="shared" si="9"/>
      </c>
      <c r="R48" s="5">
        <f t="shared" si="10"/>
      </c>
      <c r="T48" s="235">
        <f t="shared" si="5"/>
      </c>
      <c r="U48" s="235">
        <f t="shared" si="6"/>
      </c>
      <c r="V48" s="237">
        <f t="shared" si="7"/>
      </c>
    </row>
    <row r="49" spans="1:22" s="5" customFormat="1" ht="15.75" customHeight="1">
      <c r="A49" s="37">
        <v>37</v>
      </c>
      <c r="B49" s="60"/>
      <c r="C49" s="60"/>
      <c r="D49" s="60"/>
      <c r="E49" s="180"/>
      <c r="F49" s="238"/>
      <c r="G49" s="181"/>
      <c r="H49" s="238"/>
      <c r="I49" s="181"/>
      <c r="J49" s="91"/>
      <c r="K49" s="244"/>
      <c r="L49" s="261">
        <f t="shared" si="1"/>
      </c>
      <c r="M49" s="184">
        <f t="shared" si="2"/>
      </c>
      <c r="P49" s="2">
        <f t="shared" si="8"/>
        <v>0</v>
      </c>
      <c r="Q49" s="5">
        <f t="shared" si="9"/>
      </c>
      <c r="R49" s="5">
        <f t="shared" si="10"/>
      </c>
      <c r="T49" s="235">
        <f t="shared" si="5"/>
      </c>
      <c r="U49" s="235">
        <f t="shared" si="6"/>
      </c>
      <c r="V49" s="237">
        <f t="shared" si="7"/>
      </c>
    </row>
    <row r="50" spans="1:22" s="5" customFormat="1" ht="15.75" customHeight="1">
      <c r="A50" s="37">
        <v>38</v>
      </c>
      <c r="B50" s="60"/>
      <c r="C50" s="60"/>
      <c r="D50" s="60"/>
      <c r="E50" s="180"/>
      <c r="F50" s="238"/>
      <c r="G50" s="181"/>
      <c r="H50" s="238"/>
      <c r="I50" s="181"/>
      <c r="J50" s="91"/>
      <c r="K50" s="244"/>
      <c r="L50" s="261">
        <f t="shared" si="1"/>
      </c>
      <c r="M50" s="184">
        <f t="shared" si="2"/>
      </c>
      <c r="P50" s="2">
        <f t="shared" si="8"/>
        <v>0</v>
      </c>
      <c r="Q50" s="5">
        <f t="shared" si="9"/>
      </c>
      <c r="R50" s="5">
        <f t="shared" si="10"/>
      </c>
      <c r="T50" s="235">
        <f t="shared" si="5"/>
      </c>
      <c r="U50" s="235">
        <f t="shared" si="6"/>
      </c>
      <c r="V50" s="237">
        <f t="shared" si="7"/>
      </c>
    </row>
    <row r="51" spans="1:22" s="5" customFormat="1" ht="15.75" customHeight="1">
      <c r="A51" s="37">
        <v>39</v>
      </c>
      <c r="B51" s="60"/>
      <c r="C51" s="60"/>
      <c r="D51" s="60"/>
      <c r="E51" s="180"/>
      <c r="F51" s="238"/>
      <c r="G51" s="181"/>
      <c r="H51" s="238"/>
      <c r="I51" s="181"/>
      <c r="J51" s="91"/>
      <c r="K51" s="244"/>
      <c r="L51" s="261">
        <f t="shared" si="1"/>
      </c>
      <c r="M51" s="184">
        <f t="shared" si="2"/>
      </c>
      <c r="P51" s="2">
        <f t="shared" si="8"/>
        <v>0</v>
      </c>
      <c r="Q51" s="5">
        <f t="shared" si="9"/>
      </c>
      <c r="R51" s="5">
        <f t="shared" si="10"/>
      </c>
      <c r="T51" s="235">
        <f t="shared" si="5"/>
      </c>
      <c r="U51" s="235">
        <f t="shared" si="6"/>
      </c>
      <c r="V51" s="237">
        <f t="shared" si="7"/>
      </c>
    </row>
    <row r="52" spans="1:22" s="5" customFormat="1" ht="15.75" customHeight="1">
      <c r="A52" s="37">
        <v>40</v>
      </c>
      <c r="B52" s="60"/>
      <c r="C52" s="60"/>
      <c r="D52" s="60"/>
      <c r="E52" s="180"/>
      <c r="F52" s="238"/>
      <c r="G52" s="181"/>
      <c r="H52" s="238"/>
      <c r="I52" s="181"/>
      <c r="J52" s="91"/>
      <c r="K52" s="244"/>
      <c r="L52" s="261">
        <f t="shared" si="1"/>
      </c>
      <c r="M52" s="184">
        <f t="shared" si="2"/>
      </c>
      <c r="P52" s="2">
        <f t="shared" si="8"/>
        <v>0</v>
      </c>
      <c r="Q52" s="5">
        <f t="shared" si="9"/>
      </c>
      <c r="R52" s="5">
        <f t="shared" si="10"/>
      </c>
      <c r="T52" s="235">
        <f t="shared" si="5"/>
      </c>
      <c r="U52" s="235">
        <f t="shared" si="6"/>
      </c>
      <c r="V52" s="237">
        <f t="shared" si="7"/>
      </c>
    </row>
    <row r="53" spans="1:22" ht="15.75" customHeight="1">
      <c r="A53" s="37">
        <v>41</v>
      </c>
      <c r="B53" s="60"/>
      <c r="C53" s="60"/>
      <c r="D53" s="60"/>
      <c r="E53" s="180"/>
      <c r="F53" s="238"/>
      <c r="G53" s="181"/>
      <c r="H53" s="238"/>
      <c r="I53" s="181"/>
      <c r="J53" s="91"/>
      <c r="K53" s="244"/>
      <c r="L53" s="261">
        <f t="shared" si="1"/>
      </c>
      <c r="M53" s="184">
        <f t="shared" si="2"/>
      </c>
      <c r="N53" s="5"/>
      <c r="O53" s="5"/>
      <c r="P53" s="2">
        <f t="shared" si="8"/>
        <v>0</v>
      </c>
      <c r="Q53" s="5">
        <f t="shared" si="9"/>
      </c>
      <c r="R53" s="5">
        <f t="shared" si="10"/>
      </c>
      <c r="S53" s="5"/>
      <c r="T53" s="235">
        <f t="shared" si="5"/>
      </c>
      <c r="U53" s="235">
        <f t="shared" si="6"/>
      </c>
      <c r="V53" s="237">
        <f t="shared" si="7"/>
      </c>
    </row>
    <row r="54" spans="1:22" ht="15.75" customHeight="1">
      <c r="A54" s="37">
        <v>42</v>
      </c>
      <c r="B54" s="60"/>
      <c r="C54" s="60"/>
      <c r="D54" s="60"/>
      <c r="E54" s="180"/>
      <c r="F54" s="238"/>
      <c r="G54" s="181"/>
      <c r="H54" s="238"/>
      <c r="I54" s="181"/>
      <c r="J54" s="91"/>
      <c r="K54" s="244"/>
      <c r="L54" s="261">
        <f t="shared" si="1"/>
      </c>
      <c r="M54" s="184">
        <f t="shared" si="2"/>
      </c>
      <c r="N54" s="5"/>
      <c r="O54" s="5"/>
      <c r="P54" s="2">
        <f t="shared" si="8"/>
        <v>0</v>
      </c>
      <c r="Q54" s="5">
        <f t="shared" si="9"/>
      </c>
      <c r="R54" s="5">
        <f t="shared" si="10"/>
      </c>
      <c r="S54" s="5"/>
      <c r="T54" s="235">
        <f t="shared" si="5"/>
      </c>
      <c r="U54" s="235">
        <f t="shared" si="6"/>
      </c>
      <c r="V54" s="237">
        <f t="shared" si="7"/>
      </c>
    </row>
    <row r="55" spans="1:22" ht="15.75" customHeight="1">
      <c r="A55" s="37">
        <v>43</v>
      </c>
      <c r="B55" s="60"/>
      <c r="C55" s="60"/>
      <c r="D55" s="60"/>
      <c r="E55" s="180"/>
      <c r="F55" s="238"/>
      <c r="G55" s="181"/>
      <c r="H55" s="238"/>
      <c r="I55" s="181"/>
      <c r="J55" s="91"/>
      <c r="K55" s="244"/>
      <c r="L55" s="261">
        <f t="shared" si="1"/>
      </c>
      <c r="M55" s="184">
        <f t="shared" si="2"/>
      </c>
      <c r="N55" s="5"/>
      <c r="O55" s="5"/>
      <c r="P55" s="2">
        <f t="shared" si="8"/>
        <v>0</v>
      </c>
      <c r="Q55" s="5">
        <f t="shared" si="9"/>
      </c>
      <c r="R55" s="5">
        <f t="shared" si="10"/>
      </c>
      <c r="S55" s="5"/>
      <c r="T55" s="235">
        <f t="shared" si="5"/>
      </c>
      <c r="U55" s="235">
        <f t="shared" si="6"/>
      </c>
      <c r="V55" s="237">
        <f t="shared" si="7"/>
      </c>
    </row>
    <row r="56" spans="1:22" ht="15.75" customHeight="1">
      <c r="A56" s="37">
        <v>44</v>
      </c>
      <c r="B56" s="60"/>
      <c r="C56" s="60"/>
      <c r="D56" s="60"/>
      <c r="E56" s="180"/>
      <c r="F56" s="238"/>
      <c r="G56" s="181"/>
      <c r="H56" s="238"/>
      <c r="I56" s="181"/>
      <c r="J56" s="91"/>
      <c r="K56" s="244"/>
      <c r="L56" s="261">
        <f t="shared" si="1"/>
      </c>
      <c r="M56" s="184">
        <f t="shared" si="2"/>
      </c>
      <c r="N56" s="5"/>
      <c r="O56" s="5"/>
      <c r="P56" s="2">
        <f t="shared" si="8"/>
        <v>0</v>
      </c>
      <c r="Q56" s="5">
        <f t="shared" si="9"/>
      </c>
      <c r="R56" s="5">
        <f t="shared" si="10"/>
      </c>
      <c r="S56" s="5"/>
      <c r="T56" s="235">
        <f t="shared" si="5"/>
      </c>
      <c r="U56" s="235">
        <f t="shared" si="6"/>
      </c>
      <c r="V56" s="237">
        <f t="shared" si="7"/>
      </c>
    </row>
    <row r="57" spans="1:22" ht="15.75" customHeight="1">
      <c r="A57" s="37">
        <v>45</v>
      </c>
      <c r="B57" s="223"/>
      <c r="C57" s="60"/>
      <c r="D57" s="60"/>
      <c r="E57" s="180"/>
      <c r="F57" s="238"/>
      <c r="G57" s="181"/>
      <c r="H57" s="238"/>
      <c r="I57" s="181"/>
      <c r="J57" s="91"/>
      <c r="K57" s="244"/>
      <c r="L57" s="261">
        <f t="shared" si="1"/>
      </c>
      <c r="M57" s="184">
        <f t="shared" si="2"/>
      </c>
      <c r="N57" s="5"/>
      <c r="O57" s="5"/>
      <c r="P57" s="2">
        <f t="shared" si="8"/>
        <v>0</v>
      </c>
      <c r="Q57" s="5">
        <f t="shared" si="9"/>
      </c>
      <c r="R57" s="5">
        <f t="shared" si="10"/>
      </c>
      <c r="S57" s="5"/>
      <c r="T57" s="235">
        <f t="shared" si="5"/>
      </c>
      <c r="U57" s="235">
        <f t="shared" si="6"/>
      </c>
      <c r="V57" s="237">
        <f t="shared" si="7"/>
      </c>
    </row>
    <row r="58" spans="1:24" s="182" customFormat="1" ht="15.75" customHeight="1">
      <c r="A58" s="37">
        <v>46</v>
      </c>
      <c r="B58" s="60"/>
      <c r="C58" s="60"/>
      <c r="D58" s="60"/>
      <c r="E58" s="180"/>
      <c r="F58" s="238"/>
      <c r="G58" s="181"/>
      <c r="H58" s="238"/>
      <c r="I58" s="181"/>
      <c r="J58" s="91"/>
      <c r="K58" s="244"/>
      <c r="L58" s="261">
        <f t="shared" si="1"/>
      </c>
      <c r="M58" s="184">
        <f t="shared" si="2"/>
      </c>
      <c r="N58" s="5"/>
      <c r="O58" s="5"/>
      <c r="P58" s="2">
        <f t="shared" si="8"/>
        <v>0</v>
      </c>
      <c r="Q58" s="5">
        <f t="shared" si="9"/>
      </c>
      <c r="R58" s="5">
        <f t="shared" si="10"/>
      </c>
      <c r="S58" s="5"/>
      <c r="T58" s="235">
        <f t="shared" si="5"/>
      </c>
      <c r="U58" s="235">
        <f t="shared" si="6"/>
      </c>
      <c r="V58" s="237">
        <f t="shared" si="7"/>
      </c>
      <c r="W58" s="2"/>
      <c r="X58" s="2"/>
    </row>
    <row r="59" spans="1:22" ht="15.75" customHeight="1">
      <c r="A59" s="37">
        <v>47</v>
      </c>
      <c r="B59" s="60"/>
      <c r="C59" s="60"/>
      <c r="D59" s="60"/>
      <c r="E59" s="180"/>
      <c r="F59" s="238"/>
      <c r="G59" s="181"/>
      <c r="H59" s="238"/>
      <c r="I59" s="181"/>
      <c r="J59" s="91"/>
      <c r="K59" s="244"/>
      <c r="L59" s="261">
        <f t="shared" si="1"/>
      </c>
      <c r="M59" s="184">
        <f t="shared" si="2"/>
      </c>
      <c r="N59" s="5"/>
      <c r="O59" s="5"/>
      <c r="P59" s="2">
        <f t="shared" si="8"/>
        <v>0</v>
      </c>
      <c r="Q59" s="5">
        <f t="shared" si="9"/>
      </c>
      <c r="R59" s="5">
        <f t="shared" si="10"/>
      </c>
      <c r="S59" s="5"/>
      <c r="T59" s="235">
        <f t="shared" si="5"/>
      </c>
      <c r="U59" s="235">
        <f t="shared" si="6"/>
      </c>
      <c r="V59" s="237">
        <f t="shared" si="7"/>
      </c>
    </row>
    <row r="60" spans="1:22" ht="15.75" customHeight="1">
      <c r="A60" s="37">
        <v>48</v>
      </c>
      <c r="B60" s="60"/>
      <c r="C60" s="60"/>
      <c r="D60" s="60"/>
      <c r="E60" s="180"/>
      <c r="F60" s="238"/>
      <c r="G60" s="181"/>
      <c r="H60" s="238"/>
      <c r="I60" s="181"/>
      <c r="J60" s="91"/>
      <c r="K60" s="244"/>
      <c r="L60" s="261">
        <f>IF(V60=11,"A",IF(V60=22,"B",""))</f>
      </c>
      <c r="M60" s="184">
        <f t="shared" si="2"/>
      </c>
      <c r="N60" s="5"/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235">
        <f>IF(OR(F60="6年80mH",F60="6年走高跳"),1,IF(OR(F60="6年走幅跳",F60="6年ｼﾞｬﾍﾞﾘｯｸﾎﾞｰﾙ投"),2,""))</f>
      </c>
      <c r="U60" s="235">
        <f>IF(OR(H60="6年80mH",H60="6年走高跳"),1,IF(OR(H60="6年走幅跳",H60="6年ｼﾞｬﾍﾞﾘｯｸﾎﾞｰﾙ投"),2,""))</f>
      </c>
      <c r="V60" s="237">
        <f>IF(U60="","",VALUE(T60&amp;U60))</f>
      </c>
    </row>
    <row r="61" spans="1:22" ht="15.75" customHeight="1">
      <c r="A61" s="37">
        <v>49</v>
      </c>
      <c r="B61" s="60"/>
      <c r="C61" s="60"/>
      <c r="D61" s="60"/>
      <c r="E61" s="180"/>
      <c r="F61" s="238"/>
      <c r="G61" s="181"/>
      <c r="H61" s="238"/>
      <c r="I61" s="181"/>
      <c r="J61" s="91"/>
      <c r="K61" s="244"/>
      <c r="L61" s="261">
        <f>IF(V61=11,"A",IF(V61=22,"B",""))</f>
      </c>
      <c r="M61" s="184">
        <f t="shared" si="2"/>
      </c>
      <c r="N61" s="5"/>
      <c r="O61" s="5"/>
      <c r="P61" s="2">
        <f>COUNTA(F61,H61)</f>
        <v>0</v>
      </c>
      <c r="Q61" s="5">
        <f>IF(F61="","",VALUE(LEFT(F61,1)))</f>
      </c>
      <c r="R61" s="5">
        <f>IF(H61="","",VALUE(LEFT(H61,1)))</f>
      </c>
      <c r="S61" s="5"/>
      <c r="T61" s="235">
        <f>IF(OR(F61="6年80mH",F61="6年走高跳"),1,IF(OR(F61="6年走幅跳",F61="6年ｼﾞｬﾍﾞﾘｯｸﾎﾞｰﾙ投"),2,""))</f>
      </c>
      <c r="U61" s="235">
        <f>IF(OR(H61="6年80mH",H61="6年走高跳"),1,IF(OR(H61="6年走幅跳",H61="6年ｼﾞｬﾍﾞﾘｯｸﾎﾞｰﾙ投"),2,""))</f>
      </c>
      <c r="V61" s="237">
        <f>IF(U61="","",VALUE(T61&amp;U61))</f>
      </c>
    </row>
    <row r="62" spans="1:22" ht="15.75" customHeight="1">
      <c r="A62" s="37">
        <v>50</v>
      </c>
      <c r="B62" s="60"/>
      <c r="C62" s="60"/>
      <c r="D62" s="60"/>
      <c r="E62" s="180"/>
      <c r="F62" s="238"/>
      <c r="G62" s="181"/>
      <c r="H62" s="238"/>
      <c r="I62" s="181"/>
      <c r="J62" s="91"/>
      <c r="K62" s="244"/>
      <c r="L62" s="261">
        <f>IF(V62=11,"A",IF(V62=22,"B",""))</f>
      </c>
      <c r="M62" s="184">
        <f t="shared" si="2"/>
      </c>
      <c r="N62" s="5"/>
      <c r="O62" s="5"/>
      <c r="P62" s="2">
        <f>COUNTA(F62,H62)</f>
        <v>0</v>
      </c>
      <c r="Q62" s="5">
        <f>IF(F62="","",VALUE(LEFT(F62,1)))</f>
      </c>
      <c r="R62" s="5">
        <f>IF(H62="","",VALUE(LEFT(H62,1)))</f>
      </c>
      <c r="S62" s="5"/>
      <c r="T62" s="235">
        <f>IF(OR(F62="6年80mH",F62="6年走高跳"),1,IF(OR(F62="6年走幅跳",F62="6年ｼﾞｬﾍﾞﾘｯｸﾎﾞｰﾙ投"),2,""))</f>
      </c>
      <c r="U62" s="235">
        <f>IF(OR(H62="6年80mH",H62="6年走高跳"),1,IF(OR(H62="6年走幅跳",H62="6年ｼﾞｬﾍﾞﾘｯｸﾎﾞｰﾙ投"),2,""))</f>
      </c>
      <c r="V62" s="237">
        <f>IF(U62="","",VALUE(T62&amp;U62))</f>
      </c>
    </row>
    <row r="63" ht="15.75" customHeight="1">
      <c r="K63" s="233"/>
    </row>
    <row r="64" ht="15.75" customHeight="1">
      <c r="K64" s="233"/>
    </row>
    <row r="65" ht="15.75" customHeight="1"/>
    <row r="66" ht="15.75" customHeight="1"/>
    <row r="67" ht="15.75" customHeight="1"/>
  </sheetData>
  <sheetProtection sheet="1"/>
  <mergeCells count="13">
    <mergeCell ref="H10:I10"/>
    <mergeCell ref="F3:G3"/>
    <mergeCell ref="G8:H8"/>
    <mergeCell ref="H3:J3"/>
    <mergeCell ref="K1:L1"/>
    <mergeCell ref="J10:K10"/>
    <mergeCell ref="L10:L11"/>
    <mergeCell ref="B1:D1"/>
    <mergeCell ref="B3:C3"/>
    <mergeCell ref="B2:D2"/>
    <mergeCell ref="C8:D8"/>
    <mergeCell ref="F1:G1"/>
    <mergeCell ref="F10:G10"/>
  </mergeCells>
  <dataValidations count="6">
    <dataValidation type="list" allowBlank="1" showInputMessage="1" showErrorMessage="1" sqref="J13:K62">
      <formula1>"○"</formula1>
    </dataValidation>
    <dataValidation allowBlank="1" showInputMessage="1" showErrorMessage="1" imeMode="disabled" sqref="I13:I62 D7 G13:G62"/>
    <dataValidation type="list" allowBlank="1" showInputMessage="1" showErrorMessage="1" error="入力が正しくありません&#10;" sqref="F13:F62 H13:H62">
      <formula1>$N$12:$N$38</formula1>
    </dataValidation>
    <dataValidation allowBlank="1" showInputMessage="1" showErrorMessage="1" imeMode="on" sqref="D13:D62 B13:B56 B58:B62"/>
    <dataValidation allowBlank="1" showInputMessage="1" showErrorMessage="1" imeMode="halfKatakana" sqref="C12:C62"/>
    <dataValidation type="whole" allowBlank="1" showInputMessage="1" showErrorMessage="1" prompt="半角数字で入力する" error="1～6の半角数字で入力" sqref="E13:E62">
      <formula1>1</formula1>
      <formula2>6</formula2>
    </dataValidation>
  </dataValidations>
  <printOptions horizontalCentered="1"/>
  <pageMargins left="0.1968503937007874" right="0.1968503937007874" top="0.35433070866141736" bottom="0.15748031496062992" header="0.35433070866141736" footer="0.2362204724409449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B1:X114"/>
  <sheetViews>
    <sheetView showGridLines="0" zoomScalePageLayoutView="0" workbookViewId="0" topLeftCell="A1">
      <pane ySplit="4" topLeftCell="A5" activePane="bottomLeft" state="frozen"/>
      <selection pane="topLeft" activeCell="D19" sqref="D19"/>
      <selection pane="bottomLeft" activeCell="Q10" sqref="Q10"/>
    </sheetView>
  </sheetViews>
  <sheetFormatPr defaultColWidth="9.00390625" defaultRowHeight="13.5"/>
  <cols>
    <col min="1" max="1" width="0.74609375" style="119" customWidth="1"/>
    <col min="2" max="2" width="2.875" style="119" customWidth="1"/>
    <col min="3" max="3" width="11.375" style="119" customWidth="1"/>
    <col min="4" max="4" width="18.50390625" style="119" customWidth="1"/>
    <col min="5" max="5" width="10.875" style="119" customWidth="1"/>
    <col min="6" max="9" width="0.74609375" style="119" customWidth="1"/>
    <col min="10" max="10" width="2.875" style="119" customWidth="1"/>
    <col min="11" max="11" width="11.375" style="119" customWidth="1"/>
    <col min="12" max="12" width="18.50390625" style="119" customWidth="1"/>
    <col min="13" max="13" width="10.875" style="119" customWidth="1"/>
    <col min="14" max="14" width="3.375" style="119" customWidth="1"/>
    <col min="15" max="15" width="2.875" style="119" customWidth="1"/>
    <col min="16" max="16" width="11.375" style="119" customWidth="1"/>
    <col min="17" max="17" width="18.50390625" style="119" customWidth="1"/>
    <col min="18" max="18" width="11.625" style="119" customWidth="1"/>
    <col min="19" max="19" width="6.75390625" style="186" customWidth="1"/>
    <col min="20" max="21" width="9.00390625" style="119" customWidth="1"/>
    <col min="22" max="24" width="5.25390625" style="186" hidden="1" customWidth="1"/>
    <col min="25" max="16384" width="9.00390625" style="119" customWidth="1"/>
  </cols>
  <sheetData>
    <row r="1" spans="2:24" ht="13.5">
      <c r="B1" s="334" t="str">
        <f>IF('男子(様式1)'!B1="","",'男子(様式1)'!B1)&amp;"大会リレー申込み"</f>
        <v>第37回北海道小学生陸上競技記録会大会リレー申込み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X1" s="186">
        <f>IF('申込必要事項'!D3="","",'申込必要事項'!D3)</f>
      </c>
    </row>
    <row r="2" spans="3:14" ht="15" customHeight="1">
      <c r="C2" s="120" t="s">
        <v>412</v>
      </c>
      <c r="N2" s="120" t="s">
        <v>437</v>
      </c>
    </row>
    <row r="3" spans="3:11" ht="15" customHeight="1" thickBot="1">
      <c r="C3" s="120" t="s">
        <v>413</v>
      </c>
      <c r="K3" s="120"/>
    </row>
    <row r="4" spans="2:24" ht="15" customHeight="1" thickBot="1">
      <c r="B4" s="119" t="s">
        <v>387</v>
      </c>
      <c r="C4" s="120"/>
      <c r="J4" s="120" t="s">
        <v>388</v>
      </c>
      <c r="K4" s="120"/>
      <c r="O4" s="119" t="s">
        <v>409</v>
      </c>
      <c r="V4" s="262">
        <f>SUM(V8:V58)</f>
        <v>0</v>
      </c>
      <c r="W4" s="262">
        <f>SUM(W8:W58)</f>
        <v>0</v>
      </c>
      <c r="X4" s="262">
        <f>SUM(X8:X58)</f>
        <v>0</v>
      </c>
    </row>
    <row r="5" spans="2:24" s="2" customFormat="1" ht="12.75" customHeight="1">
      <c r="B5" s="146"/>
      <c r="C5" s="147" t="s">
        <v>207</v>
      </c>
      <c r="D5" s="148" t="s">
        <v>375</v>
      </c>
      <c r="E5" s="148" t="s">
        <v>315</v>
      </c>
      <c r="J5" s="149"/>
      <c r="K5" s="150" t="s">
        <v>207</v>
      </c>
      <c r="L5" s="151" t="s">
        <v>375</v>
      </c>
      <c r="M5" s="151" t="s">
        <v>315</v>
      </c>
      <c r="O5" s="217"/>
      <c r="P5" s="215" t="s">
        <v>207</v>
      </c>
      <c r="Q5" s="216" t="s">
        <v>375</v>
      </c>
      <c r="R5" s="216" t="s">
        <v>315</v>
      </c>
      <c r="S5" s="23"/>
      <c r="V5" s="23"/>
      <c r="W5" s="23"/>
      <c r="X5" s="23"/>
    </row>
    <row r="6" spans="2:18" ht="12.75" customHeight="1">
      <c r="B6" s="152"/>
      <c r="C6" s="191"/>
      <c r="D6" s="192"/>
      <c r="E6" s="193"/>
      <c r="F6" s="2"/>
      <c r="G6" s="2"/>
      <c r="H6" s="2"/>
      <c r="I6" s="2"/>
      <c r="J6" s="153"/>
      <c r="K6" s="191"/>
      <c r="L6" s="194"/>
      <c r="M6" s="195"/>
      <c r="O6" s="218"/>
      <c r="P6" s="191"/>
      <c r="Q6" s="192"/>
      <c r="R6" s="193"/>
    </row>
    <row r="7" spans="2:24" s="2" customFormat="1" ht="12.75" customHeight="1">
      <c r="B7" s="152"/>
      <c r="C7" s="147" t="s">
        <v>389</v>
      </c>
      <c r="D7" s="148" t="s">
        <v>376</v>
      </c>
      <c r="E7" s="148" t="s">
        <v>199</v>
      </c>
      <c r="J7" s="153"/>
      <c r="K7" s="150" t="s">
        <v>390</v>
      </c>
      <c r="L7" s="151" t="s">
        <v>376</v>
      </c>
      <c r="M7" s="151" t="s">
        <v>199</v>
      </c>
      <c r="O7" s="218"/>
      <c r="P7" s="215" t="s">
        <v>389</v>
      </c>
      <c r="Q7" s="216" t="s">
        <v>376</v>
      </c>
      <c r="R7" s="216" t="s">
        <v>199</v>
      </c>
      <c r="S7" s="216" t="s">
        <v>299</v>
      </c>
      <c r="V7" s="23"/>
      <c r="W7" s="23"/>
      <c r="X7" s="23"/>
    </row>
    <row r="8" spans="2:24" ht="12.75" customHeight="1">
      <c r="B8" s="152"/>
      <c r="C8" s="196"/>
      <c r="D8" s="197"/>
      <c r="E8" s="198"/>
      <c r="F8" s="2"/>
      <c r="G8" s="2"/>
      <c r="H8" s="2"/>
      <c r="I8" s="2"/>
      <c r="J8" s="153"/>
      <c r="K8" s="196"/>
      <c r="L8" s="199"/>
      <c r="M8" s="200"/>
      <c r="O8" s="218"/>
      <c r="P8" s="196"/>
      <c r="Q8" s="197"/>
      <c r="R8" s="198"/>
      <c r="S8" s="264" t="s">
        <v>414</v>
      </c>
      <c r="V8" s="186">
        <f>IF(D8="",0,1)</f>
        <v>0</v>
      </c>
      <c r="W8" s="186">
        <f>IF(L8="",0,1)</f>
        <v>0</v>
      </c>
      <c r="X8" s="186">
        <f>IF(Q8="",0,1)</f>
        <v>0</v>
      </c>
    </row>
    <row r="9" spans="2:19" ht="12.75" customHeight="1">
      <c r="B9" s="201">
        <v>1</v>
      </c>
      <c r="C9" s="196"/>
      <c r="D9" s="197"/>
      <c r="E9" s="198"/>
      <c r="F9" s="2"/>
      <c r="G9" s="2"/>
      <c r="H9" s="2"/>
      <c r="I9" s="2"/>
      <c r="J9" s="202">
        <v>1</v>
      </c>
      <c r="K9" s="196"/>
      <c r="L9" s="199"/>
      <c r="M9" s="200"/>
      <c r="O9" s="219">
        <v>1</v>
      </c>
      <c r="P9" s="196"/>
      <c r="Q9" s="197"/>
      <c r="R9" s="198"/>
      <c r="S9" s="264" t="s">
        <v>414</v>
      </c>
    </row>
    <row r="10" spans="2:19" ht="12.75" customHeight="1">
      <c r="B10" s="152"/>
      <c r="C10" s="196"/>
      <c r="D10" s="197"/>
      <c r="E10" s="198"/>
      <c r="F10" s="2"/>
      <c r="G10" s="2"/>
      <c r="H10" s="2"/>
      <c r="I10" s="2"/>
      <c r="J10" s="153"/>
      <c r="K10" s="196"/>
      <c r="L10" s="199"/>
      <c r="M10" s="200"/>
      <c r="O10" s="218"/>
      <c r="P10" s="196"/>
      <c r="Q10" s="199"/>
      <c r="R10" s="200"/>
      <c r="S10" s="265" t="s">
        <v>415</v>
      </c>
    </row>
    <row r="11" spans="2:19" ht="12.75" customHeight="1">
      <c r="B11" s="152"/>
      <c r="C11" s="196"/>
      <c r="D11" s="197"/>
      <c r="E11" s="198"/>
      <c r="F11" s="2"/>
      <c r="G11" s="2"/>
      <c r="H11" s="2"/>
      <c r="I11" s="2"/>
      <c r="J11" s="153"/>
      <c r="K11" s="196"/>
      <c r="L11" s="199"/>
      <c r="M11" s="200"/>
      <c r="O11" s="218"/>
      <c r="P11" s="196"/>
      <c r="Q11" s="199"/>
      <c r="R11" s="200"/>
      <c r="S11" s="265" t="s">
        <v>415</v>
      </c>
    </row>
    <row r="12" spans="2:19" ht="12.75" customHeight="1">
      <c r="B12" s="152"/>
      <c r="C12" s="196"/>
      <c r="D12" s="197"/>
      <c r="E12" s="198"/>
      <c r="F12" s="2"/>
      <c r="G12" s="2"/>
      <c r="H12" s="2"/>
      <c r="I12" s="2"/>
      <c r="J12" s="153"/>
      <c r="K12" s="196"/>
      <c r="L12" s="199"/>
      <c r="M12" s="200"/>
      <c r="O12" s="218"/>
      <c r="P12" s="196"/>
      <c r="Q12" s="197"/>
      <c r="R12" s="198"/>
      <c r="S12" s="263"/>
    </row>
    <row r="13" spans="2:19" ht="12.75" customHeight="1">
      <c r="B13" s="203"/>
      <c r="C13" s="196"/>
      <c r="D13" s="204"/>
      <c r="E13" s="205"/>
      <c r="F13" s="2"/>
      <c r="G13" s="2"/>
      <c r="H13" s="2"/>
      <c r="I13" s="2"/>
      <c r="J13" s="206"/>
      <c r="K13" s="207"/>
      <c r="L13" s="208"/>
      <c r="M13" s="209"/>
      <c r="O13" s="220"/>
      <c r="P13" s="196"/>
      <c r="Q13" s="197"/>
      <c r="R13" s="198"/>
      <c r="S13" s="263"/>
    </row>
    <row r="14" spans="2:13" ht="5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5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24" s="2" customFormat="1" ht="12.75" customHeight="1">
      <c r="B16" s="146"/>
      <c r="C16" s="147" t="s">
        <v>207</v>
      </c>
      <c r="D16" s="148" t="s">
        <v>375</v>
      </c>
      <c r="E16" s="148" t="s">
        <v>315</v>
      </c>
      <c r="J16" s="149"/>
      <c r="K16" s="150" t="s">
        <v>207</v>
      </c>
      <c r="L16" s="151" t="s">
        <v>375</v>
      </c>
      <c r="M16" s="151" t="s">
        <v>315</v>
      </c>
      <c r="O16" s="217"/>
      <c r="P16" s="215" t="s">
        <v>207</v>
      </c>
      <c r="Q16" s="216" t="s">
        <v>375</v>
      </c>
      <c r="R16" s="216" t="s">
        <v>315</v>
      </c>
      <c r="S16" s="23"/>
      <c r="V16" s="23"/>
      <c r="W16" s="23"/>
      <c r="X16" s="23"/>
    </row>
    <row r="17" spans="2:18" ht="12.75" customHeight="1">
      <c r="B17" s="152"/>
      <c r="C17" s="191"/>
      <c r="D17" s="192"/>
      <c r="E17" s="193"/>
      <c r="F17" s="2"/>
      <c r="G17" s="2"/>
      <c r="H17" s="2"/>
      <c r="I17" s="2"/>
      <c r="J17" s="153"/>
      <c r="K17" s="191"/>
      <c r="L17" s="194"/>
      <c r="M17" s="195"/>
      <c r="O17" s="218"/>
      <c r="P17" s="191"/>
      <c r="Q17" s="192"/>
      <c r="R17" s="193"/>
    </row>
    <row r="18" spans="2:24" s="2" customFormat="1" ht="12.75" customHeight="1">
      <c r="B18" s="152"/>
      <c r="C18" s="147" t="s">
        <v>389</v>
      </c>
      <c r="D18" s="148" t="s">
        <v>376</v>
      </c>
      <c r="E18" s="148" t="s">
        <v>199</v>
      </c>
      <c r="J18" s="153"/>
      <c r="K18" s="150" t="s">
        <v>390</v>
      </c>
      <c r="L18" s="151" t="s">
        <v>376</v>
      </c>
      <c r="M18" s="151" t="s">
        <v>199</v>
      </c>
      <c r="O18" s="218"/>
      <c r="P18" s="215" t="s">
        <v>389</v>
      </c>
      <c r="Q18" s="216" t="s">
        <v>376</v>
      </c>
      <c r="R18" s="216" t="s">
        <v>199</v>
      </c>
      <c r="S18" s="216" t="s">
        <v>299</v>
      </c>
      <c r="V18" s="23"/>
      <c r="W18" s="23"/>
      <c r="X18" s="23"/>
    </row>
    <row r="19" spans="2:24" ht="12.75" customHeight="1">
      <c r="B19" s="152"/>
      <c r="C19" s="196"/>
      <c r="D19" s="197"/>
      <c r="E19" s="198"/>
      <c r="F19" s="2"/>
      <c r="G19" s="2"/>
      <c r="H19" s="2"/>
      <c r="I19" s="2"/>
      <c r="J19" s="153"/>
      <c r="K19" s="196"/>
      <c r="L19" s="199"/>
      <c r="M19" s="200"/>
      <c r="O19" s="218"/>
      <c r="P19" s="196"/>
      <c r="Q19" s="197"/>
      <c r="R19" s="198"/>
      <c r="S19" s="264" t="s">
        <v>414</v>
      </c>
      <c r="V19" s="186">
        <f>IF(D19="",0,1)</f>
        <v>0</v>
      </c>
      <c r="W19" s="186">
        <f>IF(L19="",0,1)</f>
        <v>0</v>
      </c>
      <c r="X19" s="186">
        <f>IF(Q19="",0,1)</f>
        <v>0</v>
      </c>
    </row>
    <row r="20" spans="2:19" ht="12.75" customHeight="1">
      <c r="B20" s="201">
        <v>2</v>
      </c>
      <c r="C20" s="196"/>
      <c r="D20" s="197"/>
      <c r="E20" s="198"/>
      <c r="F20" s="2"/>
      <c r="G20" s="2"/>
      <c r="H20" s="2"/>
      <c r="I20" s="2"/>
      <c r="J20" s="202">
        <v>2</v>
      </c>
      <c r="K20" s="196"/>
      <c r="L20" s="199"/>
      <c r="M20" s="200"/>
      <c r="O20" s="219">
        <v>2</v>
      </c>
      <c r="P20" s="196"/>
      <c r="Q20" s="197"/>
      <c r="R20" s="198"/>
      <c r="S20" s="264" t="s">
        <v>414</v>
      </c>
    </row>
    <row r="21" spans="2:19" ht="12.75" customHeight="1">
      <c r="B21" s="152"/>
      <c r="C21" s="196"/>
      <c r="D21" s="197"/>
      <c r="E21" s="198"/>
      <c r="F21" s="2"/>
      <c r="G21" s="2"/>
      <c r="H21" s="2"/>
      <c r="I21" s="2"/>
      <c r="J21" s="153"/>
      <c r="K21" s="196"/>
      <c r="L21" s="199"/>
      <c r="M21" s="200"/>
      <c r="O21" s="218"/>
      <c r="P21" s="196"/>
      <c r="Q21" s="199"/>
      <c r="R21" s="200"/>
      <c r="S21" s="265" t="s">
        <v>415</v>
      </c>
    </row>
    <row r="22" spans="2:19" ht="12.75" customHeight="1">
      <c r="B22" s="152"/>
      <c r="C22" s="196"/>
      <c r="D22" s="197"/>
      <c r="E22" s="198"/>
      <c r="F22" s="2"/>
      <c r="G22" s="2"/>
      <c r="H22" s="2"/>
      <c r="I22" s="2"/>
      <c r="J22" s="153"/>
      <c r="K22" s="196"/>
      <c r="L22" s="199"/>
      <c r="M22" s="200"/>
      <c r="O22" s="218"/>
      <c r="P22" s="196"/>
      <c r="Q22" s="199"/>
      <c r="R22" s="200"/>
      <c r="S22" s="265" t="s">
        <v>415</v>
      </c>
    </row>
    <row r="23" spans="2:19" ht="12.75" customHeight="1">
      <c r="B23" s="152"/>
      <c r="C23" s="196"/>
      <c r="D23" s="197"/>
      <c r="E23" s="198"/>
      <c r="F23" s="2"/>
      <c r="G23" s="2"/>
      <c r="H23" s="2"/>
      <c r="I23" s="2"/>
      <c r="J23" s="153"/>
      <c r="K23" s="196"/>
      <c r="L23" s="199"/>
      <c r="M23" s="200"/>
      <c r="O23" s="218"/>
      <c r="P23" s="196"/>
      <c r="Q23" s="197"/>
      <c r="R23" s="198"/>
      <c r="S23" s="263"/>
    </row>
    <row r="24" spans="2:19" ht="12.75" customHeight="1">
      <c r="B24" s="203"/>
      <c r="C24" s="196"/>
      <c r="D24" s="204"/>
      <c r="E24" s="205"/>
      <c r="F24" s="2"/>
      <c r="G24" s="2"/>
      <c r="H24" s="2"/>
      <c r="I24" s="2"/>
      <c r="J24" s="206"/>
      <c r="K24" s="207"/>
      <c r="L24" s="208"/>
      <c r="M24" s="209"/>
      <c r="O24" s="220"/>
      <c r="P24" s="196"/>
      <c r="Q24" s="197"/>
      <c r="R24" s="198"/>
      <c r="S24" s="263"/>
    </row>
    <row r="25" spans="2:13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5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24" s="2" customFormat="1" ht="12.75" customHeight="1">
      <c r="B27" s="146"/>
      <c r="C27" s="147" t="s">
        <v>207</v>
      </c>
      <c r="D27" s="148" t="s">
        <v>375</v>
      </c>
      <c r="E27" s="148" t="s">
        <v>315</v>
      </c>
      <c r="J27" s="149"/>
      <c r="K27" s="150" t="s">
        <v>207</v>
      </c>
      <c r="L27" s="151" t="s">
        <v>375</v>
      </c>
      <c r="M27" s="151" t="s">
        <v>315</v>
      </c>
      <c r="O27" s="217"/>
      <c r="P27" s="215" t="s">
        <v>207</v>
      </c>
      <c r="Q27" s="216" t="s">
        <v>375</v>
      </c>
      <c r="R27" s="216" t="s">
        <v>315</v>
      </c>
      <c r="S27" s="23"/>
      <c r="V27" s="23"/>
      <c r="W27" s="23"/>
      <c r="X27" s="23"/>
    </row>
    <row r="28" spans="2:18" ht="12.75" customHeight="1">
      <c r="B28" s="152"/>
      <c r="C28" s="191"/>
      <c r="D28" s="192"/>
      <c r="E28" s="193"/>
      <c r="F28" s="2"/>
      <c r="G28" s="2"/>
      <c r="H28" s="2"/>
      <c r="I28" s="2"/>
      <c r="J28" s="153"/>
      <c r="K28" s="191"/>
      <c r="L28" s="194"/>
      <c r="M28" s="195"/>
      <c r="O28" s="218"/>
      <c r="P28" s="191"/>
      <c r="Q28" s="192"/>
      <c r="R28" s="193"/>
    </row>
    <row r="29" spans="2:24" s="2" customFormat="1" ht="12.75" customHeight="1">
      <c r="B29" s="152"/>
      <c r="C29" s="147" t="s">
        <v>389</v>
      </c>
      <c r="D29" s="148" t="s">
        <v>376</v>
      </c>
      <c r="E29" s="148" t="s">
        <v>199</v>
      </c>
      <c r="J29" s="153"/>
      <c r="K29" s="150" t="s">
        <v>390</v>
      </c>
      <c r="L29" s="151" t="s">
        <v>376</v>
      </c>
      <c r="M29" s="151" t="s">
        <v>199</v>
      </c>
      <c r="O29" s="218"/>
      <c r="P29" s="215" t="s">
        <v>389</v>
      </c>
      <c r="Q29" s="216" t="s">
        <v>376</v>
      </c>
      <c r="R29" s="216" t="s">
        <v>199</v>
      </c>
      <c r="S29" s="216" t="s">
        <v>299</v>
      </c>
      <c r="V29" s="23"/>
      <c r="W29" s="23"/>
      <c r="X29" s="23"/>
    </row>
    <row r="30" spans="2:24" ht="12.75" customHeight="1">
      <c r="B30" s="152"/>
      <c r="C30" s="196"/>
      <c r="D30" s="197"/>
      <c r="E30" s="198"/>
      <c r="F30" s="2"/>
      <c r="G30" s="2"/>
      <c r="H30" s="2"/>
      <c r="I30" s="2"/>
      <c r="J30" s="153"/>
      <c r="K30" s="207"/>
      <c r="L30" s="199"/>
      <c r="M30" s="200"/>
      <c r="O30" s="218"/>
      <c r="P30" s="196"/>
      <c r="Q30" s="197"/>
      <c r="R30" s="198"/>
      <c r="S30" s="264" t="s">
        <v>414</v>
      </c>
      <c r="V30" s="186">
        <f>IF(D30="",0,1)</f>
        <v>0</v>
      </c>
      <c r="W30" s="186">
        <f>IF(L30="",0,1)</f>
        <v>0</v>
      </c>
      <c r="X30" s="186">
        <f>IF(Q30="",0,1)</f>
        <v>0</v>
      </c>
    </row>
    <row r="31" spans="2:19" ht="12.75" customHeight="1">
      <c r="B31" s="201">
        <v>3</v>
      </c>
      <c r="C31" s="196"/>
      <c r="D31" s="197"/>
      <c r="E31" s="198"/>
      <c r="F31" s="2"/>
      <c r="G31" s="2"/>
      <c r="H31" s="2"/>
      <c r="I31" s="2"/>
      <c r="J31" s="202">
        <v>3</v>
      </c>
      <c r="K31" s="207"/>
      <c r="L31" s="199"/>
      <c r="M31" s="200"/>
      <c r="O31" s="219">
        <v>3</v>
      </c>
      <c r="P31" s="196"/>
      <c r="Q31" s="197"/>
      <c r="R31" s="198"/>
      <c r="S31" s="264" t="s">
        <v>414</v>
      </c>
    </row>
    <row r="32" spans="2:19" ht="12.75" customHeight="1">
      <c r="B32" s="152"/>
      <c r="C32" s="196"/>
      <c r="D32" s="197"/>
      <c r="E32" s="198"/>
      <c r="F32" s="2"/>
      <c r="G32" s="2"/>
      <c r="H32" s="2"/>
      <c r="I32" s="2"/>
      <c r="J32" s="153"/>
      <c r="K32" s="207"/>
      <c r="L32" s="199"/>
      <c r="M32" s="200"/>
      <c r="O32" s="218"/>
      <c r="P32" s="196"/>
      <c r="Q32" s="199"/>
      <c r="R32" s="200"/>
      <c r="S32" s="265" t="s">
        <v>415</v>
      </c>
    </row>
    <row r="33" spans="2:19" ht="12.75" customHeight="1">
      <c r="B33" s="152"/>
      <c r="C33" s="196"/>
      <c r="D33" s="197"/>
      <c r="E33" s="198"/>
      <c r="F33" s="2"/>
      <c r="G33" s="2"/>
      <c r="H33" s="2"/>
      <c r="I33" s="2"/>
      <c r="J33" s="153"/>
      <c r="K33" s="207"/>
      <c r="L33" s="199"/>
      <c r="M33" s="200"/>
      <c r="O33" s="218"/>
      <c r="P33" s="196"/>
      <c r="Q33" s="199"/>
      <c r="R33" s="200"/>
      <c r="S33" s="265" t="s">
        <v>415</v>
      </c>
    </row>
    <row r="34" spans="2:19" ht="12.75" customHeight="1">
      <c r="B34" s="152"/>
      <c r="C34" s="196"/>
      <c r="D34" s="197"/>
      <c r="E34" s="198"/>
      <c r="F34" s="2"/>
      <c r="G34" s="2"/>
      <c r="H34" s="2"/>
      <c r="I34" s="2"/>
      <c r="J34" s="153"/>
      <c r="K34" s="207"/>
      <c r="L34" s="199"/>
      <c r="M34" s="200"/>
      <c r="O34" s="218"/>
      <c r="P34" s="196"/>
      <c r="Q34" s="197"/>
      <c r="R34" s="198"/>
      <c r="S34" s="263"/>
    </row>
    <row r="35" spans="2:19" ht="12.75" customHeight="1">
      <c r="B35" s="203"/>
      <c r="C35" s="196"/>
      <c r="D35" s="204"/>
      <c r="E35" s="205"/>
      <c r="F35" s="2"/>
      <c r="G35" s="2"/>
      <c r="H35" s="2"/>
      <c r="I35" s="2"/>
      <c r="J35" s="206"/>
      <c r="K35" s="207"/>
      <c r="L35" s="208"/>
      <c r="M35" s="209"/>
      <c r="O35" s="220"/>
      <c r="P35" s="196"/>
      <c r="Q35" s="197"/>
      <c r="R35" s="198"/>
      <c r="S35" s="263"/>
    </row>
    <row r="36" spans="2:13" ht="5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5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24" s="2" customFormat="1" ht="12.75" customHeight="1">
      <c r="B38" s="146"/>
      <c r="C38" s="147" t="s">
        <v>207</v>
      </c>
      <c r="D38" s="148" t="s">
        <v>375</v>
      </c>
      <c r="E38" s="148" t="s">
        <v>315</v>
      </c>
      <c r="J38" s="149"/>
      <c r="K38" s="150" t="s">
        <v>207</v>
      </c>
      <c r="L38" s="151" t="s">
        <v>375</v>
      </c>
      <c r="M38" s="151" t="s">
        <v>315</v>
      </c>
      <c r="O38" s="217"/>
      <c r="P38" s="215" t="s">
        <v>207</v>
      </c>
      <c r="Q38" s="216" t="s">
        <v>375</v>
      </c>
      <c r="R38" s="216" t="s">
        <v>315</v>
      </c>
      <c r="S38" s="23"/>
      <c r="V38" s="23"/>
      <c r="W38" s="23"/>
      <c r="X38" s="23"/>
    </row>
    <row r="39" spans="2:18" ht="12.75" customHeight="1">
      <c r="B39" s="152"/>
      <c r="C39" s="191"/>
      <c r="D39" s="192"/>
      <c r="E39" s="193"/>
      <c r="F39" s="2"/>
      <c r="G39" s="2"/>
      <c r="H39" s="2"/>
      <c r="I39" s="2"/>
      <c r="J39" s="153"/>
      <c r="K39" s="191"/>
      <c r="L39" s="194"/>
      <c r="M39" s="195"/>
      <c r="O39" s="218"/>
      <c r="P39" s="191"/>
      <c r="Q39" s="192"/>
      <c r="R39" s="193"/>
    </row>
    <row r="40" spans="2:24" s="2" customFormat="1" ht="12.75" customHeight="1">
      <c r="B40" s="152"/>
      <c r="C40" s="147" t="s">
        <v>389</v>
      </c>
      <c r="D40" s="148" t="s">
        <v>376</v>
      </c>
      <c r="E40" s="148" t="s">
        <v>199</v>
      </c>
      <c r="J40" s="153"/>
      <c r="K40" s="150" t="s">
        <v>390</v>
      </c>
      <c r="L40" s="151" t="s">
        <v>376</v>
      </c>
      <c r="M40" s="151" t="s">
        <v>199</v>
      </c>
      <c r="O40" s="218"/>
      <c r="P40" s="215" t="s">
        <v>389</v>
      </c>
      <c r="Q40" s="216" t="s">
        <v>376</v>
      </c>
      <c r="R40" s="216" t="s">
        <v>199</v>
      </c>
      <c r="S40" s="216" t="s">
        <v>299</v>
      </c>
      <c r="V40" s="23"/>
      <c r="W40" s="23"/>
      <c r="X40" s="23"/>
    </row>
    <row r="41" spans="2:24" ht="12.75" customHeight="1">
      <c r="B41" s="152"/>
      <c r="C41" s="196"/>
      <c r="D41" s="197"/>
      <c r="E41" s="198"/>
      <c r="F41" s="2"/>
      <c r="G41" s="2"/>
      <c r="H41" s="2"/>
      <c r="I41" s="2"/>
      <c r="J41" s="153"/>
      <c r="K41" s="207"/>
      <c r="L41" s="199"/>
      <c r="M41" s="200"/>
      <c r="O41" s="218"/>
      <c r="P41" s="196"/>
      <c r="Q41" s="197"/>
      <c r="R41" s="198"/>
      <c r="S41" s="264" t="s">
        <v>414</v>
      </c>
      <c r="V41" s="186">
        <f>IF(D41="",0,1)</f>
        <v>0</v>
      </c>
      <c r="W41" s="186">
        <f>IF(L41="",0,1)</f>
        <v>0</v>
      </c>
      <c r="X41" s="186">
        <f>IF(Q41="",0,1)</f>
        <v>0</v>
      </c>
    </row>
    <row r="42" spans="2:19" ht="12.75" customHeight="1">
      <c r="B42" s="201">
        <v>4</v>
      </c>
      <c r="C42" s="196"/>
      <c r="D42" s="197"/>
      <c r="E42" s="198"/>
      <c r="F42" s="2"/>
      <c r="G42" s="2"/>
      <c r="H42" s="2"/>
      <c r="I42" s="2"/>
      <c r="J42" s="202">
        <v>4</v>
      </c>
      <c r="K42" s="207"/>
      <c r="L42" s="199"/>
      <c r="M42" s="200"/>
      <c r="O42" s="219">
        <v>4</v>
      </c>
      <c r="P42" s="196"/>
      <c r="Q42" s="197"/>
      <c r="R42" s="198"/>
      <c r="S42" s="264" t="s">
        <v>414</v>
      </c>
    </row>
    <row r="43" spans="2:19" ht="12.75" customHeight="1">
      <c r="B43" s="152"/>
      <c r="C43" s="196"/>
      <c r="D43" s="197"/>
      <c r="E43" s="198"/>
      <c r="F43" s="2"/>
      <c r="G43" s="2"/>
      <c r="H43" s="2"/>
      <c r="I43" s="2"/>
      <c r="J43" s="153"/>
      <c r="K43" s="207"/>
      <c r="L43" s="199"/>
      <c r="M43" s="200"/>
      <c r="O43" s="218"/>
      <c r="P43" s="196"/>
      <c r="Q43" s="199"/>
      <c r="R43" s="200"/>
      <c r="S43" s="265" t="s">
        <v>415</v>
      </c>
    </row>
    <row r="44" spans="2:19" ht="12.75" customHeight="1">
      <c r="B44" s="152"/>
      <c r="C44" s="196"/>
      <c r="D44" s="197"/>
      <c r="E44" s="198"/>
      <c r="F44" s="2"/>
      <c r="G44" s="2"/>
      <c r="H44" s="2"/>
      <c r="I44" s="2"/>
      <c r="J44" s="153"/>
      <c r="K44" s="207"/>
      <c r="L44" s="199"/>
      <c r="M44" s="200"/>
      <c r="O44" s="218"/>
      <c r="P44" s="196"/>
      <c r="Q44" s="199"/>
      <c r="R44" s="200"/>
      <c r="S44" s="265" t="s">
        <v>415</v>
      </c>
    </row>
    <row r="45" spans="2:19" ht="12.75" customHeight="1">
      <c r="B45" s="152"/>
      <c r="C45" s="196"/>
      <c r="D45" s="197"/>
      <c r="E45" s="198"/>
      <c r="F45" s="2"/>
      <c r="G45" s="2"/>
      <c r="H45" s="2"/>
      <c r="I45" s="2"/>
      <c r="J45" s="153"/>
      <c r="K45" s="207"/>
      <c r="L45" s="199"/>
      <c r="M45" s="200"/>
      <c r="O45" s="218"/>
      <c r="P45" s="196"/>
      <c r="Q45" s="197"/>
      <c r="R45" s="198"/>
      <c r="S45" s="263"/>
    </row>
    <row r="46" spans="2:19" ht="12.75" customHeight="1">
      <c r="B46" s="203"/>
      <c r="C46" s="196"/>
      <c r="D46" s="204"/>
      <c r="E46" s="205"/>
      <c r="F46" s="2"/>
      <c r="G46" s="2"/>
      <c r="H46" s="2"/>
      <c r="I46" s="2"/>
      <c r="J46" s="206"/>
      <c r="K46" s="207"/>
      <c r="L46" s="208"/>
      <c r="M46" s="209"/>
      <c r="O46" s="220"/>
      <c r="P46" s="196"/>
      <c r="Q46" s="197"/>
      <c r="R46" s="198"/>
      <c r="S46" s="263"/>
    </row>
    <row r="47" spans="2:13" ht="5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5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24" s="2" customFormat="1" ht="12.75" customHeight="1">
      <c r="B49" s="146"/>
      <c r="C49" s="147" t="s">
        <v>207</v>
      </c>
      <c r="D49" s="148" t="s">
        <v>375</v>
      </c>
      <c r="E49" s="148" t="s">
        <v>315</v>
      </c>
      <c r="J49" s="149"/>
      <c r="K49" s="150" t="s">
        <v>207</v>
      </c>
      <c r="L49" s="151" t="s">
        <v>375</v>
      </c>
      <c r="M49" s="151" t="s">
        <v>315</v>
      </c>
      <c r="O49" s="217"/>
      <c r="P49" s="215" t="s">
        <v>207</v>
      </c>
      <c r="Q49" s="216" t="s">
        <v>375</v>
      </c>
      <c r="R49" s="216" t="s">
        <v>315</v>
      </c>
      <c r="S49" s="23"/>
      <c r="V49" s="23"/>
      <c r="W49" s="23"/>
      <c r="X49" s="23"/>
    </row>
    <row r="50" spans="2:18" ht="12.75" customHeight="1">
      <c r="B50" s="152"/>
      <c r="C50" s="191"/>
      <c r="D50" s="192"/>
      <c r="E50" s="210"/>
      <c r="F50" s="2"/>
      <c r="G50" s="2"/>
      <c r="H50" s="2"/>
      <c r="I50" s="2"/>
      <c r="J50" s="153"/>
      <c r="K50" s="191"/>
      <c r="L50" s="194"/>
      <c r="M50" s="195"/>
      <c r="O50" s="218"/>
      <c r="P50" s="191"/>
      <c r="Q50" s="192"/>
      <c r="R50" s="193"/>
    </row>
    <row r="51" spans="2:24" s="2" customFormat="1" ht="12.75" customHeight="1">
      <c r="B51" s="152"/>
      <c r="C51" s="147" t="s">
        <v>389</v>
      </c>
      <c r="D51" s="148" t="s">
        <v>376</v>
      </c>
      <c r="E51" s="148" t="s">
        <v>199</v>
      </c>
      <c r="J51" s="153"/>
      <c r="K51" s="150" t="s">
        <v>390</v>
      </c>
      <c r="L51" s="151" t="s">
        <v>376</v>
      </c>
      <c r="M51" s="151" t="s">
        <v>199</v>
      </c>
      <c r="O51" s="218"/>
      <c r="P51" s="215" t="s">
        <v>389</v>
      </c>
      <c r="Q51" s="216" t="s">
        <v>376</v>
      </c>
      <c r="R51" s="216" t="s">
        <v>199</v>
      </c>
      <c r="S51" s="216" t="s">
        <v>299</v>
      </c>
      <c r="V51" s="23"/>
      <c r="W51" s="23"/>
      <c r="X51" s="23"/>
    </row>
    <row r="52" spans="2:24" ht="12.75" customHeight="1">
      <c r="B52" s="152"/>
      <c r="C52" s="196"/>
      <c r="D52" s="197"/>
      <c r="E52" s="198"/>
      <c r="F52" s="2"/>
      <c r="G52" s="2"/>
      <c r="H52" s="2"/>
      <c r="I52" s="2"/>
      <c r="J52" s="153"/>
      <c r="K52" s="207"/>
      <c r="L52" s="199"/>
      <c r="M52" s="200"/>
      <c r="O52" s="218"/>
      <c r="P52" s="196"/>
      <c r="Q52" s="197"/>
      <c r="R52" s="198"/>
      <c r="S52" s="264" t="s">
        <v>414</v>
      </c>
      <c r="V52" s="186">
        <f>IF(D52="",0,1)</f>
        <v>0</v>
      </c>
      <c r="W52" s="186">
        <f>IF(L52="",0,1)</f>
        <v>0</v>
      </c>
      <c r="X52" s="186">
        <f>IF(Q52="",0,1)</f>
        <v>0</v>
      </c>
    </row>
    <row r="53" spans="2:19" ht="12.75" customHeight="1">
      <c r="B53" s="201">
        <v>5</v>
      </c>
      <c r="C53" s="196"/>
      <c r="D53" s="197"/>
      <c r="E53" s="198"/>
      <c r="F53" s="2"/>
      <c r="G53" s="2"/>
      <c r="H53" s="2"/>
      <c r="I53" s="2"/>
      <c r="J53" s="202">
        <v>5</v>
      </c>
      <c r="K53" s="207"/>
      <c r="L53" s="199"/>
      <c r="M53" s="200"/>
      <c r="O53" s="219">
        <v>5</v>
      </c>
      <c r="P53" s="196"/>
      <c r="Q53" s="197"/>
      <c r="R53" s="198"/>
      <c r="S53" s="264" t="s">
        <v>414</v>
      </c>
    </row>
    <row r="54" spans="2:19" ht="12.75" customHeight="1">
      <c r="B54" s="152"/>
      <c r="C54" s="196"/>
      <c r="D54" s="197"/>
      <c r="E54" s="198"/>
      <c r="F54" s="2"/>
      <c r="G54" s="2"/>
      <c r="H54" s="2"/>
      <c r="I54" s="2"/>
      <c r="J54" s="153"/>
      <c r="K54" s="207"/>
      <c r="L54" s="199"/>
      <c r="M54" s="200"/>
      <c r="O54" s="218"/>
      <c r="P54" s="196"/>
      <c r="Q54" s="199"/>
      <c r="R54" s="200"/>
      <c r="S54" s="265" t="s">
        <v>415</v>
      </c>
    </row>
    <row r="55" spans="2:19" ht="12.75" customHeight="1">
      <c r="B55" s="152"/>
      <c r="C55" s="196"/>
      <c r="D55" s="197"/>
      <c r="E55" s="198"/>
      <c r="F55" s="2"/>
      <c r="G55" s="2"/>
      <c r="H55" s="2"/>
      <c r="I55" s="2"/>
      <c r="J55" s="153"/>
      <c r="K55" s="207"/>
      <c r="L55" s="199"/>
      <c r="M55" s="200"/>
      <c r="O55" s="218"/>
      <c r="P55" s="196"/>
      <c r="Q55" s="199"/>
      <c r="R55" s="200"/>
      <c r="S55" s="265" t="s">
        <v>415</v>
      </c>
    </row>
    <row r="56" spans="2:19" ht="12.75" customHeight="1">
      <c r="B56" s="152"/>
      <c r="C56" s="196"/>
      <c r="D56" s="197"/>
      <c r="E56" s="198"/>
      <c r="F56" s="2"/>
      <c r="G56" s="2"/>
      <c r="H56" s="2"/>
      <c r="I56" s="2"/>
      <c r="J56" s="153"/>
      <c r="K56" s="207"/>
      <c r="L56" s="199"/>
      <c r="M56" s="200"/>
      <c r="O56" s="218"/>
      <c r="P56" s="196"/>
      <c r="Q56" s="197"/>
      <c r="R56" s="198"/>
      <c r="S56" s="263"/>
    </row>
    <row r="57" spans="2:19" ht="12.75" customHeight="1">
      <c r="B57" s="203"/>
      <c r="C57" s="196"/>
      <c r="D57" s="204"/>
      <c r="E57" s="205"/>
      <c r="F57" s="2"/>
      <c r="G57" s="2"/>
      <c r="H57" s="2"/>
      <c r="I57" s="2"/>
      <c r="J57" s="206"/>
      <c r="K57" s="207"/>
      <c r="L57" s="208"/>
      <c r="M57" s="209"/>
      <c r="O57" s="220"/>
      <c r="P57" s="196"/>
      <c r="Q57" s="197"/>
      <c r="R57" s="198"/>
      <c r="S57" s="263"/>
    </row>
    <row r="58" spans="2:13" ht="6" customHeight="1">
      <c r="B58" s="211"/>
      <c r="C58" s="2"/>
      <c r="D58" s="2"/>
      <c r="E58" s="2"/>
      <c r="F58" s="2"/>
      <c r="G58" s="2"/>
      <c r="H58" s="2"/>
      <c r="I58" s="2"/>
      <c r="J58" s="211"/>
      <c r="K58" s="2"/>
      <c r="L58" s="2"/>
      <c r="M58" s="2"/>
    </row>
    <row r="59" spans="2:13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</sheetData>
  <sheetProtection sheet="1" objects="1" scenarios="1" selectLockedCells="1"/>
  <mergeCells count="1">
    <mergeCell ref="B1:M1"/>
  </mergeCells>
  <conditionalFormatting sqref="Q45:S46 Q12:S13 Q23:S24 Q34:S35 Q56:S57">
    <cfRule type="expression" priority="1" dxfId="1" stopIfTrue="1">
      <formula>$S12="女"</formula>
    </cfRule>
  </conditionalFormatting>
  <dataValidations count="4">
    <dataValidation type="list" allowBlank="1" showInputMessage="1" imeMode="on" sqref="Q6 D6 D17 D28 D39 D50 L6 L17 L28 L39 L50 Q17 Q28 Q39 Q50">
      <formula1>$X$1</formula1>
    </dataValidation>
    <dataValidation type="list" allowBlank="1" showInputMessage="1" showErrorMessage="1" sqref="C6 C17 C28 C39 C50 K6 K17 K28 K39 K50">
      <formula1>"4年4×100mR,5年4×100mR,6年4×100mR"</formula1>
    </dataValidation>
    <dataValidation type="list" allowBlank="1" showInputMessage="1" showErrorMessage="1" sqref="P6 P50 P39 P28 P17">
      <formula1>"混合4×100mR"</formula1>
    </dataValidation>
    <dataValidation type="list" allowBlank="1" showInputMessage="1" showErrorMessage="1" sqref="S12:S13 S23:S24 S34:S35 S45:S46 S56:S57">
      <formula1>"男,女"</formula1>
    </dataValidation>
  </dataValidations>
  <printOptions horizontalCentered="1"/>
  <pageMargins left="0.5511811023622047" right="0.5511811023622047" top="0.2755905511811024" bottom="0.03937007874015748" header="0.4330708661417323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2019-05-24T11:32:58Z</cp:lastPrinted>
  <dcterms:created xsi:type="dcterms:W3CDTF">2008-02-20T03:31:46Z</dcterms:created>
  <dcterms:modified xsi:type="dcterms:W3CDTF">2019-05-24T11:33:06Z</dcterms:modified>
  <cp:category/>
  <cp:version/>
  <cp:contentType/>
  <cp:contentStatus/>
</cp:coreProperties>
</file>