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48" activeTab="3"/>
  </bookViews>
  <sheets>
    <sheet name="最初にご確認ください" sheetId="1" r:id="rId1"/>
    <sheet name="申込必要事項" sheetId="2" r:id="rId2"/>
    <sheet name="中学男子" sheetId="3" r:id="rId3"/>
    <sheet name="中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  <sheet name="サンプル" sheetId="10" r:id="rId10"/>
  </sheets>
  <definedNames>
    <definedName name="_xlnm.Print_Area" localSheetId="9">'サンプル'!$A$1:$N$52</definedName>
    <definedName name="_xlnm.Print_Area" localSheetId="0">'最初にご確認ください'!$B$1:$Q$73</definedName>
    <definedName name="_xlnm.Print_Area" localSheetId="8">'参加人数'!$A$1:$F$28</definedName>
    <definedName name="_xlnm.Print_Area" localSheetId="3">'中学女子'!$A$1:$N$52</definedName>
    <definedName name="_xlnm.Print_Area" localSheetId="2">'中学男子'!$A$1:$N$52</definedName>
    <definedName name="_xlnm.Print_Titles" localSheetId="9">'サンプル'!$1:$11</definedName>
    <definedName name="_xlnm.Print_Titles" localSheetId="3">'中学女子'!$1:$11</definedName>
    <definedName name="_xlnm.Print_Titles" localSheetId="2">'中学男子'!$1:$11</definedName>
  </definedNames>
  <calcPr fullCalcOnLoad="1"/>
</workbook>
</file>

<file path=xl/sharedStrings.xml><?xml version="1.0" encoding="utf-8"?>
<sst xmlns="http://schemas.openxmlformats.org/spreadsheetml/2006/main" count="928" uniqueCount="558">
  <si>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</si>
  <si>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</si>
  <si>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</si>
  <si>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</si>
  <si>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</si>
  <si>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</si>
  <si>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</si>
  <si>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</si>
  <si>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</si>
  <si>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</si>
  <si>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</si>
  <si>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</si>
  <si>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</si>
  <si>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</si>
  <si>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</si>
  <si>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</si>
  <si>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</si>
  <si>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</si>
  <si>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</si>
  <si>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</si>
  <si>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</si>
  <si>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</si>
  <si>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</si>
  <si>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</si>
  <si>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</si>
  <si>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</si>
  <si>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</si>
  <si>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</si>
  <si>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</si>
  <si>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</si>
  <si>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</si>
  <si>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</si>
  <si>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</si>
  <si>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</si>
  <si>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</si>
  <si>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</si>
  <si>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</si>
  <si>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</si>
  <si>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</si>
  <si>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</si>
  <si>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</si>
  <si>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</si>
  <si>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</si>
  <si>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</si>
  <si>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</si>
  <si>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</si>
  <si>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</si>
  <si>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</si>
  <si>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</si>
  <si>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</si>
  <si>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</si>
  <si>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</si>
  <si>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</si>
  <si>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</si>
  <si>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</si>
  <si>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</si>
  <si>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</si>
  <si>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</si>
  <si>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</si>
  <si>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</si>
  <si>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</si>
  <si>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</si>
  <si>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</si>
  <si>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</si>
  <si>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</si>
  <si>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</si>
  <si>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</si>
  <si>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</si>
  <si>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</si>
  <si>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</si>
  <si>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</si>
  <si>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</si>
  <si>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</si>
  <si>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</si>
  <si>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</si>
  <si>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</si>
  <si>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</si>
  <si>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</si>
  <si>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</si>
  <si>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</si>
  <si>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</si>
  <si>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</si>
  <si>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</si>
  <si>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</si>
  <si>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</si>
  <si>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</si>
  <si>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</si>
  <si>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</si>
  <si>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</si>
  <si>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</si>
  <si>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</si>
  <si>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</si>
  <si>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</si>
  <si>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</si>
  <si>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</si>
  <si>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</si>
  <si>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</si>
  <si>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</si>
  <si>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</si>
  <si>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</si>
  <si>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</si>
  <si>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</si>
  <si>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</si>
  <si>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</si>
  <si>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</si>
  <si>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</si>
  <si>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</si>
  <si>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</si>
  <si>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</si>
  <si>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</si>
  <si>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</si>
  <si>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</si>
  <si>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</si>
  <si>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</si>
  <si>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</si>
  <si>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</si>
  <si>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</si>
  <si>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</si>
  <si>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</si>
  <si>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</si>
  <si>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</si>
  <si>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</si>
  <si>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</si>
  <si>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</si>
  <si>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</si>
  <si>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</si>
  <si>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</si>
  <si>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</si>
  <si>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</si>
  <si>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</si>
  <si>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</si>
  <si>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</si>
  <si>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</si>
  <si>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</si>
  <si>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</si>
  <si>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</si>
  <si>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</si>
  <si>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</si>
  <si>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</si>
  <si>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</si>
  <si>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</si>
  <si>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</si>
  <si>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</si>
  <si>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</si>
  <si>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</si>
  <si>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</si>
  <si>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</si>
  <si>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</si>
  <si>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</si>
  <si>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</si>
  <si>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</si>
  <si>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</si>
  <si>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</si>
  <si>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</si>
  <si>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</si>
  <si>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</si>
  <si>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</si>
  <si>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</si>
  <si>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</si>
  <si>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</si>
  <si>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</si>
  <si>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</si>
  <si>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</si>
  <si>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</si>
  <si>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</si>
  <si>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</si>
  <si>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</si>
  <si>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</si>
  <si>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</si>
  <si>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</si>
  <si>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</si>
  <si>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</si>
  <si>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</si>
  <si>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</si>
  <si>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</si>
  <si>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</si>
  <si>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</si>
  <si>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</si>
  <si>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</si>
  <si>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</si>
  <si>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</si>
  <si>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</si>
  <si>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</si>
  <si>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</si>
  <si>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</si>
  <si>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</si>
  <si>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</si>
  <si>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</si>
  <si>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</si>
  <si>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</si>
  <si>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</si>
  <si>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</si>
  <si>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</si>
  <si>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</si>
  <si>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</si>
  <si>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</si>
  <si>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</si>
  <si>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</si>
  <si>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</si>
  <si>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</si>
  <si>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</si>
  <si>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</si>
  <si>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</si>
  <si>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</si>
  <si>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</si>
  <si>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</si>
  <si>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</si>
  <si>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</si>
  <si>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</si>
  <si>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</si>
  <si>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</si>
  <si>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</si>
  <si>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</si>
  <si>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</si>
  <si>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</si>
  <si>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</si>
  <si>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</si>
  <si>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</si>
  <si>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</si>
  <si>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</si>
  <si>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</si>
  <si>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</si>
  <si>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</si>
  <si>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</si>
  <si>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</si>
  <si>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</si>
  <si>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</si>
  <si>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</si>
  <si>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</si>
  <si>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</si>
  <si>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</si>
  <si>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</si>
  <si>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</si>
  <si>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</si>
  <si>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</si>
  <si>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</si>
  <si>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</si>
  <si>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</si>
  <si>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</si>
  <si>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</si>
  <si>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</si>
  <si>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</si>
  <si>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</si>
  <si>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</si>
  <si>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</si>
  <si>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</si>
  <si>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</si>
  <si>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</si>
  <si>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</si>
  <si>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</si>
  <si>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</si>
  <si>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</si>
  <si>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</si>
  <si>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</si>
  <si>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</si>
  <si>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</si>
  <si>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</si>
  <si>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</si>
  <si>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</si>
  <si>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</si>
  <si>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</si>
  <si>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</si>
  <si>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</si>
  <si>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</si>
  <si>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</si>
  <si>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</si>
  <si>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</si>
  <si>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</si>
  <si>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</si>
  <si>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</si>
  <si>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</si>
  <si>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</si>
  <si>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</si>
  <si>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</si>
  <si>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</si>
  <si>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</si>
  <si>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</si>
  <si>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</si>
  <si>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</si>
  <si>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</si>
  <si>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</si>
  <si>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</si>
  <si>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</si>
  <si>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</si>
  <si>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</si>
  <si>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</si>
  <si>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</si>
  <si>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</si>
  <si>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</si>
  <si>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</si>
  <si>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</si>
  <si>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</si>
  <si>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</si>
  <si>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</si>
  <si>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</si>
  <si>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</si>
  <si>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</si>
  <si>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</si>
  <si>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</si>
  <si>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</si>
  <si>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</si>
  <si>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</si>
  <si>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</si>
  <si>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</si>
  <si>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</si>
  <si>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</si>
  <si>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</si>
  <si>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</si>
  <si>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</si>
  <si>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</si>
  <si>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</si>
  <si>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</si>
  <si>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</si>
  <si>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</si>
  <si>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</si>
  <si>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</si>
  <si>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</si>
  <si>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</si>
  <si>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</si>
  <si>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</si>
  <si>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</si>
  <si>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</si>
  <si>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</si>
  <si>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</si>
  <si>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</si>
  <si>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</si>
  <si>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</si>
  <si>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</si>
  <si>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</si>
  <si>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</si>
  <si>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</si>
  <si>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</si>
  <si>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</si>
  <si>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</si>
  <si>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</si>
  <si>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</si>
  <si>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</si>
  <si>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</si>
  <si>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</si>
  <si>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</si>
  <si>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</si>
  <si>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</si>
  <si>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</si>
  <si>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</si>
  <si>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</si>
  <si>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</si>
  <si>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</si>
  <si>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</si>
  <si>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</si>
  <si>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</si>
  <si>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</si>
  <si>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</si>
  <si>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</si>
  <si>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</si>
  <si>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</si>
  <si>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</si>
  <si>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3000m</t>
  </si>
  <si>
    <t>1年100m</t>
  </si>
  <si>
    <t>2年100m</t>
  </si>
  <si>
    <t>3年100m</t>
  </si>
  <si>
    <t>砲丸投⑤</t>
  </si>
  <si>
    <t>砲丸投②</t>
  </si>
  <si>
    <t>記録</t>
  </si>
  <si>
    <t>1600R</t>
  </si>
  <si>
    <t>例</t>
  </si>
  <si>
    <t>Ａ</t>
  </si>
  <si>
    <t>3.59.36</t>
  </si>
  <si>
    <t>音更中</t>
  </si>
  <si>
    <t>100ｍ</t>
  </si>
  <si>
    <t>1年1500m</t>
  </si>
  <si>
    <t>5.00.12</t>
  </si>
  <si>
    <t>14.54</t>
  </si>
  <si>
    <t>Ａ</t>
  </si>
  <si>
    <t>3.59.36</t>
  </si>
  <si>
    <t>中学女子</t>
  </si>
  <si>
    <t>中学男子</t>
  </si>
  <si>
    <t>4×400mR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</si>
  <si>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</si>
  <si>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</si>
  <si>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</si>
  <si>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</si>
  <si>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</si>
  <si>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</si>
  <si>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</si>
  <si>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</si>
  <si>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</si>
  <si>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</si>
  <si>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</si>
  <si>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</si>
  <si>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</si>
  <si>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</si>
  <si>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</si>
  <si>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</si>
  <si>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</si>
  <si>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</si>
  <si>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</si>
  <si>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</si>
  <si>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</si>
  <si>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</si>
  <si>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</si>
  <si>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</si>
  <si>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</si>
  <si>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ﾅﾝﾊﾞｰは必ず入力すること。</t>
  </si>
  <si>
    <t>リレー(1ﾁｰﾑの場合はA)</t>
  </si>
  <si>
    <t>■大会時に使用する所属名一覧</t>
  </si>
  <si>
    <t>大会参加の際の申込には必ず下記の所属名で申し込んでください。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</si>
  <si>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</si>
  <si>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</si>
  <si>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</si>
  <si>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</si>
  <si>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</si>
  <si>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</si>
  <si>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</si>
  <si>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</si>
  <si>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</si>
  <si>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</si>
  <si>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</si>
  <si>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</si>
  <si>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</si>
  <si>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</si>
  <si>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</si>
  <si>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</si>
  <si>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</si>
  <si>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</si>
  <si>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</si>
  <si>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</si>
  <si>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</si>
  <si>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</si>
  <si>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</si>
  <si>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</si>
  <si>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</si>
  <si>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</si>
  <si>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</si>
  <si>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</si>
  <si>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</si>
  <si>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</si>
  <si>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</si>
  <si>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</si>
  <si>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</si>
  <si>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</si>
  <si>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</si>
  <si>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</si>
  <si>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</si>
  <si>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</si>
  <si>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</si>
  <si>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</si>
  <si>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</si>
  <si>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</si>
  <si>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</si>
  <si>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</si>
  <si>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</si>
  <si>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</si>
  <si>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</si>
  <si>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</si>
  <si>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</si>
  <si>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</si>
  <si>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</si>
  <si>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</si>
  <si>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</si>
  <si>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</si>
  <si>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</si>
  <si>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</si>
  <si>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</si>
  <si>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</si>
  <si>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</si>
  <si>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</si>
  <si>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</si>
  <si>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</si>
  <si>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</si>
  <si>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</si>
  <si>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</si>
  <si>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</si>
  <si>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</si>
  <si>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</si>
  <si>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</si>
  <si>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</si>
  <si>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</si>
  <si>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</si>
  <si>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</si>
  <si>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</si>
  <si>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</si>
  <si>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</si>
  <si>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</si>
  <si>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</si>
  <si>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</si>
  <si>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</si>
  <si>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</si>
  <si>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</si>
  <si>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</si>
  <si>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</si>
  <si>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</si>
  <si>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</si>
  <si>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</si>
  <si>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</si>
  <si>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</si>
  <si>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</si>
  <si>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</si>
  <si>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</si>
  <si>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</si>
  <si>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</si>
  <si>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</si>
  <si>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</si>
  <si>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</si>
  <si>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</si>
  <si>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</si>
  <si>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</si>
  <si>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十勝帯広高</t>
  </si>
  <si>
    <t>川崎　信介</t>
  </si>
  <si>
    <t>090-1234-5678</t>
  </si>
  <si>
    <t>A</t>
  </si>
  <si>
    <t>B</t>
  </si>
  <si>
    <t>一般高校男子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</si>
  <si>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</si>
  <si>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</si>
  <si>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</si>
  <si>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</si>
  <si>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</si>
  <si>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</si>
  <si>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</si>
  <si>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</si>
  <si>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白樺学園高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</si>
  <si>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</si>
  <si>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</si>
  <si>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</si>
  <si>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</si>
  <si>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</si>
  <si>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</si>
  <si>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</si>
  <si>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</si>
  <si>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</si>
  <si>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</si>
  <si>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</si>
  <si>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</si>
  <si>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</si>
  <si>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</si>
  <si>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</si>
  <si>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</si>
  <si>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</si>
  <si>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</si>
  <si>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</si>
  <si>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</si>
  <si>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</si>
  <si>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</si>
  <si>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</si>
  <si>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</si>
  <si>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</si>
  <si>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</si>
  <si>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</si>
  <si>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</si>
  <si>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</si>
  <si>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</si>
  <si>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</si>
  <si>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</si>
  <si>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</si>
  <si>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十勝選手権大会</t>
  </si>
  <si>
    <t>男女合計</t>
  </si>
  <si>
    <t>100mH</t>
  </si>
  <si>
    <t>110mH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</si>
</sst>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0" fillId="0" borderId="3" applyNumberFormat="0" applyFill="0" applyAlignment="0" applyProtection="0"/>
    <xf numFmtId="0" fontId="71" fillId="26" borderId="0" applyNumberFormat="0" applyBorder="0" applyAlignment="0" applyProtection="0"/>
    <xf numFmtId="0" fontId="72" fillId="27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7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28" borderId="4" applyNumberFormat="0" applyAlignment="0" applyProtection="0"/>
    <xf numFmtId="0" fontId="79" fillId="29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176" fontId="34" fillId="35" borderId="25" xfId="0" applyNumberFormat="1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vertical="center"/>
    </xf>
    <xf numFmtId="187" fontId="34" fillId="35" borderId="25" xfId="49" applyNumberFormat="1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vertical="center"/>
    </xf>
    <xf numFmtId="0" fontId="34" fillId="35" borderId="13" xfId="0" applyFont="1" applyFill="1" applyBorder="1" applyAlignment="1">
      <alignment horizontal="center" vertical="center"/>
    </xf>
    <xf numFmtId="176" fontId="34" fillId="35" borderId="27" xfId="0" applyNumberFormat="1" applyFont="1" applyFill="1" applyBorder="1" applyAlignment="1">
      <alignment vertical="center"/>
    </xf>
    <xf numFmtId="0" fontId="34" fillId="35" borderId="28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vertical="center"/>
    </xf>
    <xf numFmtId="187" fontId="34" fillId="35" borderId="28" xfId="49" applyNumberFormat="1" applyFont="1" applyFill="1" applyBorder="1" applyAlignment="1">
      <alignment horizontal="right" vertical="center"/>
    </xf>
    <xf numFmtId="0" fontId="34" fillId="35" borderId="29" xfId="0" applyFont="1" applyFill="1" applyBorder="1" applyAlignment="1">
      <alignment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vertical="center"/>
    </xf>
    <xf numFmtId="187" fontId="34" fillId="35" borderId="31" xfId="49" applyNumberFormat="1" applyFont="1" applyFill="1" applyBorder="1" applyAlignment="1">
      <alignment horizontal="right" vertical="center"/>
    </xf>
    <xf numFmtId="0" fontId="34" fillId="35" borderId="32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187" fontId="34" fillId="35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39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38" fillId="0" borderId="24" xfId="0" applyFont="1" applyBorder="1" applyAlignment="1" applyProtection="1">
      <alignment horizontal="left" vertical="center" indent="1"/>
      <protection locked="0"/>
    </xf>
    <xf numFmtId="0" fontId="19" fillId="0" borderId="24" xfId="0" applyFont="1" applyBorder="1" applyAlignment="1" applyProtection="1">
      <alignment horizontal="left" vertical="center" indent="1"/>
      <protection locked="0"/>
    </xf>
    <xf numFmtId="0" fontId="19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right" vertical="center" indent="1"/>
      <protection locked="0"/>
    </xf>
    <xf numFmtId="0" fontId="42" fillId="35" borderId="42" xfId="0" applyFont="1" applyFill="1" applyBorder="1" applyAlignment="1">
      <alignment horizontal="center" vertical="center"/>
    </xf>
    <xf numFmtId="0" fontId="42" fillId="35" borderId="43" xfId="0" applyFont="1" applyFill="1" applyBorder="1" applyAlignment="1">
      <alignment horizontal="center" vertical="center"/>
    </xf>
    <xf numFmtId="0" fontId="42" fillId="35" borderId="44" xfId="0" applyFont="1" applyFill="1" applyBorder="1" applyAlignment="1">
      <alignment horizontal="center" vertical="center"/>
    </xf>
    <xf numFmtId="0" fontId="42" fillId="35" borderId="45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horizontal="center" vertical="center"/>
      <protection hidden="1"/>
    </xf>
    <xf numFmtId="0" fontId="44" fillId="27" borderId="12" xfId="0" applyFont="1" applyFill="1" applyBorder="1" applyAlignment="1">
      <alignment horizontal="center" vertical="center"/>
    </xf>
    <xf numFmtId="0" fontId="44" fillId="27" borderId="43" xfId="0" applyFont="1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5" fillId="27" borderId="46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3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33" fillId="27" borderId="46" xfId="0" applyFont="1" applyFill="1" applyBorder="1" applyAlignment="1">
      <alignment vertical="center"/>
    </xf>
    <xf numFmtId="0" fontId="43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31" borderId="52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vertical="center"/>
    </xf>
    <xf numFmtId="0" fontId="5" fillId="31" borderId="54" xfId="0" applyFont="1" applyFill="1" applyBorder="1" applyAlignment="1">
      <alignment horizontal="center" vertical="center"/>
    </xf>
    <xf numFmtId="0" fontId="5" fillId="31" borderId="52" xfId="0" applyFont="1" applyFill="1" applyBorder="1" applyAlignment="1">
      <alignment vertical="center"/>
    </xf>
    <xf numFmtId="49" fontId="5" fillId="31" borderId="53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176" fontId="34" fillId="35" borderId="54" xfId="0" applyNumberFormat="1" applyFont="1" applyFill="1" applyBorder="1" applyAlignment="1" applyProtection="1">
      <alignment vertical="center"/>
      <protection/>
    </xf>
    <xf numFmtId="0" fontId="45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176" fontId="34" fillId="3" borderId="5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176" fontId="2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8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9" fillId="3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2" fillId="35" borderId="42" xfId="0" applyFont="1" applyFill="1" applyBorder="1" applyAlignment="1" applyProtection="1">
      <alignment horizontal="center" vertical="center"/>
      <protection/>
    </xf>
    <xf numFmtId="0" fontId="42" fillId="35" borderId="43" xfId="0" applyFont="1" applyFill="1" applyBorder="1" applyAlignment="1" applyProtection="1">
      <alignment horizontal="center" vertical="center"/>
      <protection/>
    </xf>
    <xf numFmtId="0" fontId="42" fillId="35" borderId="44" xfId="0" applyFont="1" applyFill="1" applyBorder="1" applyAlignment="1" applyProtection="1">
      <alignment horizontal="center" vertical="center"/>
      <protection/>
    </xf>
    <xf numFmtId="0" fontId="42" fillId="35" borderId="45" xfId="0" applyFont="1" applyFill="1" applyBorder="1" applyAlignment="1" applyProtection="1">
      <alignment horizontal="center" vertical="center"/>
      <protection/>
    </xf>
    <xf numFmtId="0" fontId="43" fillId="27" borderId="10" xfId="0" applyFont="1" applyFill="1" applyBorder="1" applyAlignment="1" applyProtection="1">
      <alignment vertical="center"/>
      <protection hidden="1"/>
    </xf>
    <xf numFmtId="0" fontId="44" fillId="27" borderId="12" xfId="0" applyFont="1" applyFill="1" applyBorder="1" applyAlignment="1" applyProtection="1">
      <alignment horizontal="center" vertical="center"/>
      <protection/>
    </xf>
    <xf numFmtId="0" fontId="44" fillId="27" borderId="43" xfId="0" applyFont="1" applyFill="1" applyBorder="1" applyAlignment="1" applyProtection="1">
      <alignment horizontal="center" vertical="center"/>
      <protection/>
    </xf>
    <xf numFmtId="0" fontId="34" fillId="27" borderId="44" xfId="0" applyFont="1" applyFill="1" applyBorder="1" applyAlignment="1" applyProtection="1">
      <alignment horizontal="center" vertical="center"/>
      <protection/>
    </xf>
    <xf numFmtId="0" fontId="5" fillId="27" borderId="46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0" fontId="34" fillId="0" borderId="58" xfId="0" applyFont="1" applyFill="1" applyBorder="1" applyAlignment="1" applyProtection="1">
      <alignment vertical="center" shrinkToFit="1"/>
      <protection locked="0"/>
    </xf>
    <xf numFmtId="49" fontId="2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5" fillId="0" borderId="58" xfId="0" applyFont="1" applyFill="1" applyBorder="1" applyAlignment="1" applyProtection="1">
      <alignment vertical="center" shrinkToFit="1"/>
      <protection locked="0"/>
    </xf>
    <xf numFmtId="186" fontId="3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3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67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34" fillId="35" borderId="68" xfId="0" applyFont="1" applyFill="1" applyBorder="1" applyAlignment="1">
      <alignment horizontal="center" vertical="center"/>
    </xf>
    <xf numFmtId="0" fontId="34" fillId="35" borderId="6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2" fillId="0" borderId="68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12" fillId="0" borderId="70" xfId="0" applyFont="1" applyBorder="1" applyAlignment="1" applyProtection="1">
      <alignment horizontal="left" vertical="center" indent="1"/>
      <protection hidden="1"/>
    </xf>
    <xf numFmtId="0" fontId="40" fillId="0" borderId="64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29" fillId="0" borderId="70" xfId="0" applyFont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70" xfId="0" applyFont="1" applyBorder="1" applyAlignment="1" applyProtection="1">
      <alignment horizontal="left" vertical="center"/>
      <protection locked="0"/>
    </xf>
    <xf numFmtId="0" fontId="30" fillId="37" borderId="0" xfId="0" applyFont="1" applyFill="1" applyAlignment="1" applyProtection="1">
      <alignment horizontal="center" vertical="center"/>
      <protection hidden="1"/>
    </xf>
    <xf numFmtId="0" fontId="30" fillId="19" borderId="0" xfId="0" applyFont="1" applyFill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37" fillId="0" borderId="68" xfId="0" applyFont="1" applyBorder="1" applyAlignment="1" applyProtection="1">
      <alignment horizontal="left" vertical="center"/>
      <protection locked="0"/>
    </xf>
    <xf numFmtId="0" fontId="37" fillId="0" borderId="69" xfId="0" applyFont="1" applyBorder="1" applyAlignment="1" applyProtection="1">
      <alignment horizontal="left" vertical="center"/>
      <protection locked="0"/>
    </xf>
    <xf numFmtId="0" fontId="37" fillId="0" borderId="70" xfId="0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>
      <alignment horizontal="left" vertical="center" indent="1"/>
    </xf>
    <xf numFmtId="0" fontId="12" fillId="0" borderId="70" xfId="0" applyFont="1" applyBorder="1" applyAlignment="1">
      <alignment horizontal="left" vertical="center" indent="1"/>
    </xf>
    <xf numFmtId="0" fontId="40" fillId="0" borderId="64" xfId="0" applyFont="1" applyBorder="1" applyAlignment="1">
      <alignment horizontal="center" vertical="top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12" fillId="0" borderId="73" xfId="0" applyFont="1" applyFill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0" fontId="11" fillId="0" borderId="70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34" fillId="35" borderId="68" xfId="0" applyFont="1" applyFill="1" applyBorder="1" applyAlignment="1" applyProtection="1">
      <alignment horizontal="center" vertical="center"/>
      <protection/>
    </xf>
    <xf numFmtId="0" fontId="34" fillId="35" borderId="6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13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29400" y="49530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02" t="s">
        <v>338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ht="12" customHeight="1" thickBot="1"/>
    <row r="3" spans="2:17" ht="7.5" customHeight="1">
      <c r="B3" s="293" t="s">
        <v>339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5"/>
    </row>
    <row r="4" spans="2:17" ht="18.75" customHeight="1"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8"/>
    </row>
    <row r="5" spans="2:17" ht="18.75" customHeight="1"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</row>
    <row r="6" spans="2:17" ht="8.25" customHeight="1" thickBot="1">
      <c r="B6" s="299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92" t="s">
        <v>235</v>
      </c>
      <c r="C9" s="292"/>
      <c r="D9" s="292"/>
      <c r="E9" s="292"/>
      <c r="F9" s="292"/>
      <c r="G9" s="292"/>
      <c r="H9" s="292"/>
      <c r="I9" s="292"/>
      <c r="J9" s="292"/>
      <c r="K9" s="292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91" t="s">
        <v>226</v>
      </c>
      <c r="C11" s="291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377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297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227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378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379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234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380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381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228</v>
      </c>
      <c r="C21" s="12"/>
      <c r="D21" s="12"/>
      <c r="E21" s="12"/>
      <c r="F21" s="12"/>
      <c r="G21" s="12"/>
    </row>
    <row r="22" ht="12.75" thickBot="1"/>
    <row r="23" spans="2:15" ht="12.75" customHeight="1">
      <c r="B23" s="188" t="s">
        <v>197</v>
      </c>
      <c r="C23" s="189" t="s">
        <v>314</v>
      </c>
      <c r="D23" s="189" t="s">
        <v>198</v>
      </c>
      <c r="E23" s="190" t="s">
        <v>298</v>
      </c>
      <c r="F23" s="191" t="s">
        <v>307</v>
      </c>
      <c r="G23" s="192" t="s">
        <v>199</v>
      </c>
      <c r="H23" s="43" t="s">
        <v>225</v>
      </c>
      <c r="I23" s="27" t="s">
        <v>309</v>
      </c>
      <c r="J23" s="56" t="s">
        <v>225</v>
      </c>
      <c r="K23" s="28" t="s">
        <v>309</v>
      </c>
      <c r="L23" s="50" t="s">
        <v>382</v>
      </c>
      <c r="M23" s="193" t="s">
        <v>362</v>
      </c>
      <c r="N23" s="194" t="s">
        <v>383</v>
      </c>
      <c r="O23" s="195" t="s">
        <v>362</v>
      </c>
    </row>
    <row r="24" spans="2:15" ht="12.75" customHeight="1">
      <c r="B24" s="196" t="s">
        <v>224</v>
      </c>
      <c r="C24" s="197">
        <v>123</v>
      </c>
      <c r="D24" s="30" t="s">
        <v>294</v>
      </c>
      <c r="E24" s="30" t="s">
        <v>299</v>
      </c>
      <c r="F24" s="30" t="s">
        <v>384</v>
      </c>
      <c r="G24" s="31">
        <v>3</v>
      </c>
      <c r="H24" s="32" t="s">
        <v>385</v>
      </c>
      <c r="I24" s="33" t="s">
        <v>386</v>
      </c>
      <c r="J24" s="32" t="s">
        <v>387</v>
      </c>
      <c r="K24" s="33" t="s">
        <v>388</v>
      </c>
      <c r="L24" s="67" t="s">
        <v>389</v>
      </c>
      <c r="M24" s="198">
        <v>44.32</v>
      </c>
      <c r="N24" s="199"/>
      <c r="O24" s="200"/>
    </row>
    <row r="25" spans="2:15" ht="12.75" customHeight="1" thickBot="1">
      <c r="B25" s="201" t="s">
        <v>224</v>
      </c>
      <c r="C25" s="202">
        <v>552</v>
      </c>
      <c r="D25" s="203" t="s">
        <v>295</v>
      </c>
      <c r="E25" s="203" t="s">
        <v>299</v>
      </c>
      <c r="F25" s="203" t="s">
        <v>390</v>
      </c>
      <c r="G25" s="204">
        <v>3</v>
      </c>
      <c r="H25" s="205" t="s">
        <v>391</v>
      </c>
      <c r="I25" s="206" t="s">
        <v>392</v>
      </c>
      <c r="J25" s="205"/>
      <c r="K25" s="206"/>
      <c r="L25" s="207"/>
      <c r="M25" s="208"/>
      <c r="N25" s="209" t="s">
        <v>393</v>
      </c>
      <c r="O25" s="210" t="s">
        <v>394</v>
      </c>
    </row>
    <row r="27" ht="6.75" customHeight="1"/>
    <row r="28" spans="2:9" ht="18.75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308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311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345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395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277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346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340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396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397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341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310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342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302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398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343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230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344</v>
      </c>
      <c r="E62" s="57"/>
      <c r="G62" s="57"/>
      <c r="H62" s="57"/>
      <c r="I62" s="57"/>
    </row>
    <row r="63" spans="2:9" s="59" customFormat="1" ht="16.5" customHeight="1">
      <c r="B63" s="60" t="s">
        <v>231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312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313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278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279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399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400</v>
      </c>
    </row>
    <row r="72" spans="2:9" s="59" customFormat="1" ht="14.25">
      <c r="B72" s="57" t="s">
        <v>401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0" t="s">
        <v>316</v>
      </c>
      <c r="B1" s="321"/>
      <c r="C1" s="347" t="s">
        <v>554</v>
      </c>
      <c r="D1" s="348"/>
      <c r="E1" s="349"/>
      <c r="F1" s="51"/>
      <c r="G1" s="325" t="s">
        <v>511</v>
      </c>
      <c r="H1" s="325"/>
      <c r="I1" s="325"/>
      <c r="J1" s="350" t="s">
        <v>512</v>
      </c>
      <c r="K1" s="350"/>
      <c r="L1" s="350"/>
      <c r="M1" s="350"/>
      <c r="N1" s="350"/>
    </row>
    <row r="2" spans="1:14" ht="15.75" customHeight="1" thickBot="1">
      <c r="A2" s="52"/>
      <c r="B2" s="52"/>
      <c r="C2" s="317" t="s">
        <v>208</v>
      </c>
      <c r="D2" s="317"/>
      <c r="E2" s="317"/>
      <c r="F2" s="68"/>
      <c r="G2" s="52"/>
      <c r="H2" s="54"/>
      <c r="I2" s="73"/>
      <c r="J2" s="235"/>
      <c r="K2" s="236"/>
      <c r="L2" s="236"/>
      <c r="M2" s="236"/>
      <c r="N2" s="236"/>
    </row>
    <row r="3" spans="1:14" ht="20.25" customHeight="1" thickBot="1">
      <c r="A3" s="311" t="s">
        <v>353</v>
      </c>
      <c r="B3" s="312"/>
      <c r="C3" s="315" t="s">
        <v>506</v>
      </c>
      <c r="D3" s="316"/>
      <c r="E3" s="153"/>
      <c r="F3" s="154" t="s">
        <v>352</v>
      </c>
      <c r="G3" s="318" t="s">
        <v>507</v>
      </c>
      <c r="H3" s="318"/>
      <c r="I3" s="319" t="s">
        <v>508</v>
      </c>
      <c r="J3" s="319"/>
      <c r="K3" s="319"/>
      <c r="L3" s="319"/>
      <c r="M3" s="236"/>
      <c r="N3" s="236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36"/>
      <c r="N4" s="236"/>
    </row>
    <row r="5" spans="1:14" ht="13.5" customHeight="1">
      <c r="A5" s="85"/>
      <c r="B5" s="85"/>
      <c r="C5" s="237" t="s">
        <v>324</v>
      </c>
      <c r="D5" s="238" t="s">
        <v>325</v>
      </c>
      <c r="E5" s="239">
        <v>6</v>
      </c>
      <c r="F5" s="240" t="s">
        <v>327</v>
      </c>
      <c r="G5" s="240" t="s">
        <v>513</v>
      </c>
      <c r="H5" s="241">
        <v>1000</v>
      </c>
      <c r="I5" s="242" t="s">
        <v>329</v>
      </c>
      <c r="J5" s="243">
        <v>6000</v>
      </c>
      <c r="K5" s="244" t="s">
        <v>331</v>
      </c>
      <c r="L5" s="87"/>
      <c r="M5" s="236"/>
      <c r="N5" s="236"/>
    </row>
    <row r="6" spans="1:14" ht="13.5" customHeight="1">
      <c r="A6" s="85"/>
      <c r="B6" s="85"/>
      <c r="C6" s="245"/>
      <c r="D6" s="246" t="s">
        <v>326</v>
      </c>
      <c r="E6" s="247">
        <v>4</v>
      </c>
      <c r="F6" s="248" t="s">
        <v>327</v>
      </c>
      <c r="G6" s="248" t="s">
        <v>513</v>
      </c>
      <c r="H6" s="249">
        <v>1300</v>
      </c>
      <c r="I6" s="250" t="s">
        <v>329</v>
      </c>
      <c r="J6" s="251">
        <v>5200</v>
      </c>
      <c r="K6" s="252" t="s">
        <v>331</v>
      </c>
      <c r="L6" s="87"/>
      <c r="M6" s="236"/>
      <c r="N6" s="236"/>
    </row>
    <row r="7" spans="1:14" ht="13.5" customHeight="1" thickBot="1">
      <c r="A7" s="85"/>
      <c r="B7" s="85"/>
      <c r="C7" s="245"/>
      <c r="D7" s="253" t="s">
        <v>514</v>
      </c>
      <c r="E7" s="212">
        <v>3</v>
      </c>
      <c r="F7" s="254" t="s">
        <v>515</v>
      </c>
      <c r="G7" s="254" t="s">
        <v>513</v>
      </c>
      <c r="H7" s="255">
        <v>1500</v>
      </c>
      <c r="I7" s="256" t="s">
        <v>329</v>
      </c>
      <c r="J7" s="257">
        <v>4500</v>
      </c>
      <c r="K7" s="258" t="s">
        <v>331</v>
      </c>
      <c r="L7" s="87"/>
      <c r="M7" s="236"/>
      <c r="N7" s="236"/>
    </row>
    <row r="8" spans="1:14" ht="13.5" customHeight="1" thickBot="1">
      <c r="A8" s="85"/>
      <c r="B8" s="85"/>
      <c r="C8" s="245"/>
      <c r="D8" s="259"/>
      <c r="E8" s="259"/>
      <c r="F8" s="237"/>
      <c r="G8" s="260"/>
      <c r="H8" s="354" t="s">
        <v>330</v>
      </c>
      <c r="I8" s="355"/>
      <c r="J8" s="261">
        <v>15700</v>
      </c>
      <c r="K8" s="262" t="s">
        <v>331</v>
      </c>
      <c r="L8" s="87"/>
      <c r="M8" s="236"/>
      <c r="N8" s="236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36"/>
      <c r="N9" s="236"/>
    </row>
    <row r="10" spans="1:14" ht="15.75" customHeight="1">
      <c r="A10" s="52"/>
      <c r="B10" s="211" t="s">
        <v>402</v>
      </c>
      <c r="C10" s="52"/>
      <c r="D10" s="52"/>
      <c r="E10" s="54"/>
      <c r="F10" s="53"/>
      <c r="G10" s="313" t="s">
        <v>305</v>
      </c>
      <c r="H10" s="313"/>
      <c r="I10" s="314" t="s">
        <v>306</v>
      </c>
      <c r="J10" s="314"/>
      <c r="K10" s="351" t="s">
        <v>403</v>
      </c>
      <c r="L10" s="352"/>
      <c r="M10" s="352"/>
      <c r="N10" s="353"/>
    </row>
    <row r="11" spans="1:14" s="26" customFormat="1" ht="15.75" customHeight="1">
      <c r="A11" s="75" t="s">
        <v>197</v>
      </c>
      <c r="B11" s="75" t="s">
        <v>516</v>
      </c>
      <c r="C11" s="75" t="s">
        <v>517</v>
      </c>
      <c r="D11" s="75" t="s">
        <v>518</v>
      </c>
      <c r="E11" s="76" t="s">
        <v>307</v>
      </c>
      <c r="F11" s="75" t="s">
        <v>199</v>
      </c>
      <c r="G11" s="91" t="s">
        <v>225</v>
      </c>
      <c r="H11" s="92" t="s">
        <v>309</v>
      </c>
      <c r="I11" s="93" t="s">
        <v>225</v>
      </c>
      <c r="J11" s="94" t="s">
        <v>309</v>
      </c>
      <c r="K11" s="263" t="s">
        <v>382</v>
      </c>
      <c r="L11" s="264" t="s">
        <v>362</v>
      </c>
      <c r="M11" s="265" t="s">
        <v>383</v>
      </c>
      <c r="N11" s="266" t="s">
        <v>362</v>
      </c>
    </row>
    <row r="12" spans="1:14" s="5" customFormat="1" ht="15.75" customHeight="1">
      <c r="A12" s="176" t="s">
        <v>364</v>
      </c>
      <c r="B12" s="70">
        <v>500</v>
      </c>
      <c r="C12" s="34" t="s">
        <v>295</v>
      </c>
      <c r="D12" s="34" t="s">
        <v>519</v>
      </c>
      <c r="E12" s="267" t="s">
        <v>520</v>
      </c>
      <c r="F12" s="95">
        <v>1</v>
      </c>
      <c r="G12" s="34" t="s">
        <v>521</v>
      </c>
      <c r="H12" s="96" t="s">
        <v>522</v>
      </c>
      <c r="I12" s="34" t="s">
        <v>523</v>
      </c>
      <c r="J12" s="96" t="s">
        <v>524</v>
      </c>
      <c r="K12" s="268" t="s">
        <v>525</v>
      </c>
      <c r="L12" s="269">
        <v>42.55</v>
      </c>
      <c r="M12" s="270" t="s">
        <v>525</v>
      </c>
      <c r="N12" s="271" t="s">
        <v>526</v>
      </c>
    </row>
    <row r="13" spans="1:14" s="5" customFormat="1" ht="17.25" customHeight="1">
      <c r="A13" s="272">
        <v>1</v>
      </c>
      <c r="B13" s="273">
        <v>101</v>
      </c>
      <c r="C13" s="273" t="s">
        <v>527</v>
      </c>
      <c r="D13" s="273" t="s">
        <v>528</v>
      </c>
      <c r="E13" s="227" t="s">
        <v>506</v>
      </c>
      <c r="F13" s="274">
        <v>3</v>
      </c>
      <c r="G13" s="275" t="s">
        <v>65</v>
      </c>
      <c r="H13" s="276">
        <v>9.98</v>
      </c>
      <c r="I13" s="275" t="s">
        <v>67</v>
      </c>
      <c r="J13" s="277" t="s">
        <v>529</v>
      </c>
      <c r="K13" s="278" t="s">
        <v>509</v>
      </c>
      <c r="L13" s="279">
        <v>38.01</v>
      </c>
      <c r="M13" s="278"/>
      <c r="N13" s="280"/>
    </row>
    <row r="14" spans="1:14" s="5" customFormat="1" ht="17.25" customHeight="1">
      <c r="A14" s="272">
        <v>2</v>
      </c>
      <c r="B14" s="273">
        <v>102</v>
      </c>
      <c r="C14" s="273" t="s">
        <v>530</v>
      </c>
      <c r="D14" s="273" t="s">
        <v>531</v>
      </c>
      <c r="E14" s="227" t="s">
        <v>506</v>
      </c>
      <c r="F14" s="274">
        <v>2</v>
      </c>
      <c r="G14" s="275" t="s">
        <v>65</v>
      </c>
      <c r="H14" s="276">
        <v>9.98</v>
      </c>
      <c r="I14" s="275" t="s">
        <v>67</v>
      </c>
      <c r="J14" s="277" t="s">
        <v>532</v>
      </c>
      <c r="K14" s="278" t="s">
        <v>509</v>
      </c>
      <c r="L14" s="279"/>
      <c r="M14" s="278" t="s">
        <v>510</v>
      </c>
      <c r="N14" s="280"/>
    </row>
    <row r="15" spans="1:14" s="5" customFormat="1" ht="17.25" customHeight="1">
      <c r="A15" s="272">
        <v>3</v>
      </c>
      <c r="B15" s="273">
        <v>103</v>
      </c>
      <c r="C15" s="273" t="s">
        <v>533</v>
      </c>
      <c r="D15" s="273" t="s">
        <v>534</v>
      </c>
      <c r="E15" s="227" t="s">
        <v>506</v>
      </c>
      <c r="F15" s="274">
        <v>3</v>
      </c>
      <c r="G15" s="275" t="s">
        <v>65</v>
      </c>
      <c r="H15" s="276">
        <v>10.01</v>
      </c>
      <c r="I15" s="275"/>
      <c r="J15" s="277"/>
      <c r="K15" s="278" t="s">
        <v>509</v>
      </c>
      <c r="L15" s="279"/>
      <c r="M15" s="278" t="s">
        <v>509</v>
      </c>
      <c r="N15" s="280"/>
    </row>
    <row r="16" spans="1:14" s="5" customFormat="1" ht="17.25" customHeight="1">
      <c r="A16" s="272">
        <v>4</v>
      </c>
      <c r="B16" s="273">
        <v>104</v>
      </c>
      <c r="C16" s="273" t="s">
        <v>535</v>
      </c>
      <c r="D16" s="273" t="s">
        <v>536</v>
      </c>
      <c r="E16" s="227" t="s">
        <v>506</v>
      </c>
      <c r="F16" s="274">
        <v>2</v>
      </c>
      <c r="G16" s="275" t="s">
        <v>65</v>
      </c>
      <c r="H16" s="276">
        <v>10.03</v>
      </c>
      <c r="I16" s="275"/>
      <c r="J16" s="277"/>
      <c r="K16" s="278" t="s">
        <v>509</v>
      </c>
      <c r="L16" s="279"/>
      <c r="M16" s="278" t="s">
        <v>509</v>
      </c>
      <c r="N16" s="280"/>
    </row>
    <row r="17" spans="1:14" s="5" customFormat="1" ht="17.25" customHeight="1">
      <c r="A17" s="272">
        <v>5</v>
      </c>
      <c r="B17" s="273">
        <v>105</v>
      </c>
      <c r="C17" s="273" t="s">
        <v>537</v>
      </c>
      <c r="D17" s="273" t="s">
        <v>538</v>
      </c>
      <c r="E17" s="227" t="s">
        <v>506</v>
      </c>
      <c r="F17" s="274">
        <v>2</v>
      </c>
      <c r="G17" s="275" t="s">
        <v>79</v>
      </c>
      <c r="H17" s="276" t="s">
        <v>539</v>
      </c>
      <c r="I17" s="275" t="s">
        <v>115</v>
      </c>
      <c r="J17" s="277" t="s">
        <v>540</v>
      </c>
      <c r="K17" s="278"/>
      <c r="L17" s="279"/>
      <c r="M17" s="278" t="s">
        <v>509</v>
      </c>
      <c r="N17" s="280" t="s">
        <v>541</v>
      </c>
    </row>
    <row r="18" spans="1:14" s="5" customFormat="1" ht="17.25" customHeight="1">
      <c r="A18" s="272">
        <v>6</v>
      </c>
      <c r="B18" s="273">
        <v>106</v>
      </c>
      <c r="C18" s="273" t="s">
        <v>542</v>
      </c>
      <c r="D18" s="273" t="s">
        <v>543</v>
      </c>
      <c r="E18" s="227" t="s">
        <v>506</v>
      </c>
      <c r="F18" s="274">
        <v>1</v>
      </c>
      <c r="G18" s="275" t="s">
        <v>248</v>
      </c>
      <c r="H18" s="276">
        <v>2.35</v>
      </c>
      <c r="I18" s="275"/>
      <c r="J18" s="277"/>
      <c r="K18" s="278"/>
      <c r="L18" s="279"/>
      <c r="M18" s="278" t="s">
        <v>509</v>
      </c>
      <c r="N18" s="280"/>
    </row>
    <row r="19" spans="1:14" s="5" customFormat="1" ht="17.25" customHeight="1">
      <c r="A19" s="272">
        <v>7</v>
      </c>
      <c r="B19" s="273">
        <v>107</v>
      </c>
      <c r="C19" s="273" t="s">
        <v>544</v>
      </c>
      <c r="D19" s="273" t="s">
        <v>545</v>
      </c>
      <c r="E19" s="227" t="s">
        <v>506</v>
      </c>
      <c r="F19" s="274">
        <v>1</v>
      </c>
      <c r="G19" s="275" t="s">
        <v>123</v>
      </c>
      <c r="H19" s="276">
        <v>83.65</v>
      </c>
      <c r="I19" s="275"/>
      <c r="J19" s="277"/>
      <c r="K19" s="278"/>
      <c r="L19" s="279"/>
      <c r="M19" s="278" t="s">
        <v>509</v>
      </c>
      <c r="N19" s="280"/>
    </row>
    <row r="20" spans="1:14" s="5" customFormat="1" ht="17.25" customHeight="1">
      <c r="A20" s="272">
        <v>8</v>
      </c>
      <c r="B20" s="273">
        <v>108</v>
      </c>
      <c r="C20" s="273" t="s">
        <v>546</v>
      </c>
      <c r="D20" s="273" t="s">
        <v>547</v>
      </c>
      <c r="E20" s="227" t="s">
        <v>506</v>
      </c>
      <c r="F20" s="274">
        <v>1</v>
      </c>
      <c r="G20" s="275" t="s">
        <v>250</v>
      </c>
      <c r="H20" s="276">
        <v>5.85</v>
      </c>
      <c r="I20" s="275"/>
      <c r="J20" s="277"/>
      <c r="K20" s="278"/>
      <c r="L20" s="279"/>
      <c r="M20" s="278" t="s">
        <v>510</v>
      </c>
      <c r="N20" s="280" t="s">
        <v>548</v>
      </c>
    </row>
    <row r="21" spans="1:14" s="5" customFormat="1" ht="17.25" customHeight="1">
      <c r="A21" s="272">
        <v>9</v>
      </c>
      <c r="B21" s="273">
        <v>109</v>
      </c>
      <c r="C21" s="273" t="s">
        <v>549</v>
      </c>
      <c r="D21" s="273" t="s">
        <v>550</v>
      </c>
      <c r="E21" s="227" t="s">
        <v>506</v>
      </c>
      <c r="F21" s="274">
        <v>3</v>
      </c>
      <c r="G21" s="275" t="s">
        <v>252</v>
      </c>
      <c r="H21" s="276">
        <v>8.4</v>
      </c>
      <c r="I21" s="275"/>
      <c r="J21" s="277"/>
      <c r="K21" s="278" t="s">
        <v>509</v>
      </c>
      <c r="L21" s="279"/>
      <c r="M21" s="278" t="s">
        <v>510</v>
      </c>
      <c r="N21" s="280"/>
    </row>
    <row r="22" spans="1:14" s="5" customFormat="1" ht="17.25" customHeight="1">
      <c r="A22" s="272">
        <v>10</v>
      </c>
      <c r="B22" s="273">
        <v>110</v>
      </c>
      <c r="C22" s="273" t="s">
        <v>551</v>
      </c>
      <c r="D22" s="273" t="s">
        <v>552</v>
      </c>
      <c r="E22" s="227" t="s">
        <v>506</v>
      </c>
      <c r="F22" s="274">
        <v>2</v>
      </c>
      <c r="G22" s="275" t="s">
        <v>67</v>
      </c>
      <c r="H22" s="276">
        <v>20.09</v>
      </c>
      <c r="I22" s="275" t="s">
        <v>69</v>
      </c>
      <c r="J22" s="277" t="s">
        <v>553</v>
      </c>
      <c r="K22" s="278"/>
      <c r="L22" s="279"/>
      <c r="M22" s="278" t="s">
        <v>510</v>
      </c>
      <c r="N22" s="280"/>
    </row>
    <row r="23" spans="1:14" s="5" customFormat="1" ht="17.25" customHeight="1">
      <c r="A23" s="272">
        <v>11</v>
      </c>
      <c r="B23" s="273"/>
      <c r="C23" s="273"/>
      <c r="D23" s="273"/>
      <c r="E23" s="227" t="s">
        <v>506</v>
      </c>
      <c r="F23" s="274"/>
      <c r="G23" s="275"/>
      <c r="H23" s="276"/>
      <c r="I23" s="275"/>
      <c r="J23" s="277"/>
      <c r="K23" s="278"/>
      <c r="L23" s="279"/>
      <c r="M23" s="278"/>
      <c r="N23" s="280"/>
    </row>
    <row r="24" spans="1:14" s="5" customFormat="1" ht="17.25" customHeight="1">
      <c r="A24" s="272">
        <v>12</v>
      </c>
      <c r="B24" s="273"/>
      <c r="C24" s="273"/>
      <c r="D24" s="273"/>
      <c r="E24" s="227" t="s">
        <v>506</v>
      </c>
      <c r="F24" s="274"/>
      <c r="G24" s="275"/>
      <c r="H24" s="276"/>
      <c r="I24" s="275"/>
      <c r="J24" s="277"/>
      <c r="K24" s="278"/>
      <c r="L24" s="279"/>
      <c r="M24" s="278"/>
      <c r="N24" s="280"/>
    </row>
    <row r="25" spans="1:14" s="5" customFormat="1" ht="17.25" customHeight="1">
      <c r="A25" s="272">
        <v>13</v>
      </c>
      <c r="B25" s="273"/>
      <c r="C25" s="273"/>
      <c r="D25" s="273"/>
      <c r="E25" s="227" t="s">
        <v>506</v>
      </c>
      <c r="F25" s="274"/>
      <c r="G25" s="275"/>
      <c r="H25" s="276"/>
      <c r="I25" s="275"/>
      <c r="J25" s="277"/>
      <c r="K25" s="278"/>
      <c r="L25" s="279"/>
      <c r="M25" s="278"/>
      <c r="N25" s="280"/>
    </row>
    <row r="26" spans="1:14" s="5" customFormat="1" ht="17.25" customHeight="1">
      <c r="A26" s="272">
        <v>14</v>
      </c>
      <c r="B26" s="273"/>
      <c r="C26" s="273"/>
      <c r="D26" s="273"/>
      <c r="E26" s="227" t="s">
        <v>506</v>
      </c>
      <c r="F26" s="274"/>
      <c r="G26" s="275"/>
      <c r="H26" s="276"/>
      <c r="I26" s="275"/>
      <c r="J26" s="277"/>
      <c r="K26" s="278"/>
      <c r="L26" s="279"/>
      <c r="M26" s="278"/>
      <c r="N26" s="280"/>
    </row>
    <row r="27" spans="1:14" s="5" customFormat="1" ht="17.25" customHeight="1">
      <c r="A27" s="272">
        <v>15</v>
      </c>
      <c r="B27" s="273"/>
      <c r="C27" s="273"/>
      <c r="D27" s="273"/>
      <c r="E27" s="227" t="s">
        <v>506</v>
      </c>
      <c r="F27" s="274"/>
      <c r="G27" s="275"/>
      <c r="H27" s="276"/>
      <c r="I27" s="275"/>
      <c r="J27" s="277"/>
      <c r="K27" s="278"/>
      <c r="L27" s="279"/>
      <c r="M27" s="278"/>
      <c r="N27" s="280"/>
    </row>
    <row r="28" spans="1:14" s="5" customFormat="1" ht="17.25" customHeight="1">
      <c r="A28" s="272">
        <v>16</v>
      </c>
      <c r="B28" s="273"/>
      <c r="C28" s="273"/>
      <c r="D28" s="273"/>
      <c r="E28" s="227" t="s">
        <v>506</v>
      </c>
      <c r="F28" s="274"/>
      <c r="G28" s="275"/>
      <c r="H28" s="276"/>
      <c r="I28" s="275"/>
      <c r="J28" s="277"/>
      <c r="K28" s="278"/>
      <c r="L28" s="279"/>
      <c r="M28" s="278"/>
      <c r="N28" s="280"/>
    </row>
    <row r="29" spans="1:14" s="5" customFormat="1" ht="17.25" customHeight="1">
      <c r="A29" s="272">
        <v>17</v>
      </c>
      <c r="B29" s="273"/>
      <c r="C29" s="273"/>
      <c r="D29" s="273"/>
      <c r="E29" s="227" t="s">
        <v>506</v>
      </c>
      <c r="F29" s="274"/>
      <c r="G29" s="275"/>
      <c r="H29" s="276"/>
      <c r="I29" s="275"/>
      <c r="J29" s="277"/>
      <c r="K29" s="278"/>
      <c r="L29" s="279"/>
      <c r="M29" s="278"/>
      <c r="N29" s="280"/>
    </row>
    <row r="30" spans="1:14" s="5" customFormat="1" ht="17.25" customHeight="1">
      <c r="A30" s="272">
        <v>18</v>
      </c>
      <c r="B30" s="273"/>
      <c r="C30" s="273"/>
      <c r="D30" s="273"/>
      <c r="E30" s="227" t="s">
        <v>506</v>
      </c>
      <c r="F30" s="274"/>
      <c r="G30" s="275"/>
      <c r="H30" s="276"/>
      <c r="I30" s="275"/>
      <c r="J30" s="277"/>
      <c r="K30" s="278"/>
      <c r="L30" s="279"/>
      <c r="M30" s="278"/>
      <c r="N30" s="280"/>
    </row>
    <row r="31" spans="1:14" s="5" customFormat="1" ht="17.25" customHeight="1">
      <c r="A31" s="272">
        <v>19</v>
      </c>
      <c r="B31" s="273"/>
      <c r="C31" s="273"/>
      <c r="D31" s="273"/>
      <c r="E31" s="227" t="s">
        <v>506</v>
      </c>
      <c r="F31" s="274"/>
      <c r="G31" s="275"/>
      <c r="H31" s="276"/>
      <c r="I31" s="275"/>
      <c r="J31" s="277"/>
      <c r="K31" s="278"/>
      <c r="L31" s="279"/>
      <c r="M31" s="278"/>
      <c r="N31" s="280"/>
    </row>
    <row r="32" spans="1:14" s="5" customFormat="1" ht="17.25" customHeight="1">
      <c r="A32" s="272">
        <v>20</v>
      </c>
      <c r="B32" s="273"/>
      <c r="C32" s="273"/>
      <c r="D32" s="273"/>
      <c r="E32" s="227" t="s">
        <v>506</v>
      </c>
      <c r="F32" s="274"/>
      <c r="G32" s="275"/>
      <c r="H32" s="276"/>
      <c r="I32" s="275"/>
      <c r="J32" s="277"/>
      <c r="K32" s="278"/>
      <c r="L32" s="279"/>
      <c r="M32" s="278"/>
      <c r="N32" s="280"/>
    </row>
    <row r="33" spans="1:14" s="5" customFormat="1" ht="17.25" customHeight="1">
      <c r="A33" s="272">
        <v>21</v>
      </c>
      <c r="B33" s="273"/>
      <c r="C33" s="273"/>
      <c r="D33" s="273"/>
      <c r="E33" s="227" t="s">
        <v>506</v>
      </c>
      <c r="F33" s="274"/>
      <c r="G33" s="275"/>
      <c r="H33" s="276"/>
      <c r="I33" s="275"/>
      <c r="J33" s="277"/>
      <c r="K33" s="278"/>
      <c r="L33" s="279"/>
      <c r="M33" s="278"/>
      <c r="N33" s="280"/>
    </row>
    <row r="34" spans="1:14" s="5" customFormat="1" ht="17.25" customHeight="1">
      <c r="A34" s="272">
        <v>22</v>
      </c>
      <c r="B34" s="273"/>
      <c r="C34" s="273"/>
      <c r="D34" s="273"/>
      <c r="E34" s="227" t="s">
        <v>506</v>
      </c>
      <c r="F34" s="274"/>
      <c r="G34" s="275"/>
      <c r="H34" s="276"/>
      <c r="I34" s="275"/>
      <c r="J34" s="277"/>
      <c r="K34" s="278"/>
      <c r="L34" s="279"/>
      <c r="M34" s="278"/>
      <c r="N34" s="280"/>
    </row>
    <row r="35" spans="1:14" s="5" customFormat="1" ht="17.25" customHeight="1">
      <c r="A35" s="272">
        <v>23</v>
      </c>
      <c r="B35" s="273"/>
      <c r="C35" s="273"/>
      <c r="D35" s="273"/>
      <c r="E35" s="227" t="s">
        <v>506</v>
      </c>
      <c r="F35" s="274"/>
      <c r="G35" s="275"/>
      <c r="H35" s="276"/>
      <c r="I35" s="275"/>
      <c r="J35" s="277"/>
      <c r="K35" s="278"/>
      <c r="L35" s="279"/>
      <c r="M35" s="278"/>
      <c r="N35" s="280"/>
    </row>
    <row r="36" spans="1:14" s="5" customFormat="1" ht="17.25" customHeight="1">
      <c r="A36" s="272">
        <v>24</v>
      </c>
      <c r="B36" s="273"/>
      <c r="C36" s="273"/>
      <c r="D36" s="273"/>
      <c r="E36" s="227" t="s">
        <v>506</v>
      </c>
      <c r="F36" s="274"/>
      <c r="G36" s="275"/>
      <c r="H36" s="276"/>
      <c r="I36" s="275"/>
      <c r="J36" s="277"/>
      <c r="K36" s="278"/>
      <c r="L36" s="279"/>
      <c r="M36" s="278"/>
      <c r="N36" s="280"/>
    </row>
    <row r="37" spans="1:14" s="5" customFormat="1" ht="17.25" customHeight="1">
      <c r="A37" s="272">
        <v>25</v>
      </c>
      <c r="B37" s="273"/>
      <c r="C37" s="273"/>
      <c r="D37" s="273"/>
      <c r="E37" s="227" t="s">
        <v>506</v>
      </c>
      <c r="F37" s="274"/>
      <c r="G37" s="275"/>
      <c r="H37" s="276"/>
      <c r="I37" s="275"/>
      <c r="J37" s="277"/>
      <c r="K37" s="278"/>
      <c r="L37" s="279"/>
      <c r="M37" s="278"/>
      <c r="N37" s="280"/>
    </row>
    <row r="38" spans="1:14" s="5" customFormat="1" ht="17.25" customHeight="1">
      <c r="A38" s="272">
        <v>26</v>
      </c>
      <c r="B38" s="273"/>
      <c r="C38" s="273"/>
      <c r="D38" s="273"/>
      <c r="E38" s="227" t="s">
        <v>506</v>
      </c>
      <c r="F38" s="274"/>
      <c r="G38" s="275"/>
      <c r="H38" s="276"/>
      <c r="I38" s="275"/>
      <c r="J38" s="277"/>
      <c r="K38" s="278"/>
      <c r="L38" s="279"/>
      <c r="M38" s="278"/>
      <c r="N38" s="280"/>
    </row>
    <row r="39" spans="1:14" s="5" customFormat="1" ht="17.25" customHeight="1">
      <c r="A39" s="272">
        <v>27</v>
      </c>
      <c r="B39" s="273"/>
      <c r="C39" s="273"/>
      <c r="D39" s="273"/>
      <c r="E39" s="227" t="s">
        <v>506</v>
      </c>
      <c r="F39" s="274"/>
      <c r="G39" s="275"/>
      <c r="H39" s="276"/>
      <c r="I39" s="275"/>
      <c r="J39" s="277"/>
      <c r="K39" s="278"/>
      <c r="L39" s="279"/>
      <c r="M39" s="278"/>
      <c r="N39" s="280"/>
    </row>
    <row r="40" spans="1:14" s="5" customFormat="1" ht="17.25" customHeight="1">
      <c r="A40" s="272">
        <v>28</v>
      </c>
      <c r="B40" s="273"/>
      <c r="C40" s="273"/>
      <c r="D40" s="273"/>
      <c r="E40" s="227" t="s">
        <v>506</v>
      </c>
      <c r="F40" s="274"/>
      <c r="G40" s="275"/>
      <c r="H40" s="276"/>
      <c r="I40" s="275"/>
      <c r="J40" s="277"/>
      <c r="K40" s="278"/>
      <c r="L40" s="279"/>
      <c r="M40" s="278"/>
      <c r="N40" s="280"/>
    </row>
    <row r="41" spans="1:14" s="5" customFormat="1" ht="17.25" customHeight="1">
      <c r="A41" s="272">
        <v>29</v>
      </c>
      <c r="B41" s="273"/>
      <c r="C41" s="273"/>
      <c r="D41" s="273"/>
      <c r="E41" s="227" t="s">
        <v>506</v>
      </c>
      <c r="F41" s="274"/>
      <c r="G41" s="275"/>
      <c r="H41" s="276"/>
      <c r="I41" s="275"/>
      <c r="J41" s="277"/>
      <c r="K41" s="278"/>
      <c r="L41" s="279"/>
      <c r="M41" s="278"/>
      <c r="N41" s="280"/>
    </row>
    <row r="42" spans="1:14" s="5" customFormat="1" ht="17.25" customHeight="1">
      <c r="A42" s="272">
        <v>30</v>
      </c>
      <c r="B42" s="273"/>
      <c r="C42" s="273"/>
      <c r="D42" s="273"/>
      <c r="E42" s="227" t="s">
        <v>506</v>
      </c>
      <c r="F42" s="274"/>
      <c r="G42" s="275"/>
      <c r="H42" s="276"/>
      <c r="I42" s="275"/>
      <c r="J42" s="277"/>
      <c r="K42" s="278"/>
      <c r="L42" s="279"/>
      <c r="M42" s="278"/>
      <c r="N42" s="280"/>
    </row>
    <row r="43" spans="1:14" s="5" customFormat="1" ht="17.25" customHeight="1">
      <c r="A43" s="272">
        <v>31</v>
      </c>
      <c r="B43" s="273"/>
      <c r="C43" s="273"/>
      <c r="D43" s="273"/>
      <c r="E43" s="227" t="s">
        <v>506</v>
      </c>
      <c r="F43" s="274"/>
      <c r="G43" s="275"/>
      <c r="H43" s="276"/>
      <c r="I43" s="275"/>
      <c r="J43" s="277"/>
      <c r="K43" s="278"/>
      <c r="L43" s="279"/>
      <c r="M43" s="278"/>
      <c r="N43" s="280"/>
    </row>
    <row r="44" spans="1:14" s="5" customFormat="1" ht="17.25" customHeight="1">
      <c r="A44" s="272">
        <v>32</v>
      </c>
      <c r="B44" s="273"/>
      <c r="C44" s="273"/>
      <c r="D44" s="273"/>
      <c r="E44" s="227" t="s">
        <v>506</v>
      </c>
      <c r="F44" s="274"/>
      <c r="G44" s="275"/>
      <c r="H44" s="276"/>
      <c r="I44" s="275"/>
      <c r="J44" s="277"/>
      <c r="K44" s="278"/>
      <c r="L44" s="279"/>
      <c r="M44" s="278"/>
      <c r="N44" s="280"/>
    </row>
    <row r="45" spans="1:14" s="5" customFormat="1" ht="17.25" customHeight="1">
      <c r="A45" s="272">
        <v>33</v>
      </c>
      <c r="B45" s="273"/>
      <c r="C45" s="273"/>
      <c r="D45" s="273"/>
      <c r="E45" s="227" t="s">
        <v>506</v>
      </c>
      <c r="F45" s="274"/>
      <c r="G45" s="275"/>
      <c r="H45" s="276"/>
      <c r="I45" s="275"/>
      <c r="J45" s="277"/>
      <c r="K45" s="278"/>
      <c r="L45" s="279"/>
      <c r="M45" s="278"/>
      <c r="N45" s="280"/>
    </row>
    <row r="46" spans="1:14" s="5" customFormat="1" ht="17.25" customHeight="1">
      <c r="A46" s="272">
        <v>34</v>
      </c>
      <c r="B46" s="273"/>
      <c r="C46" s="273"/>
      <c r="D46" s="273"/>
      <c r="E46" s="227" t="s">
        <v>506</v>
      </c>
      <c r="F46" s="274"/>
      <c r="G46" s="275"/>
      <c r="H46" s="276"/>
      <c r="I46" s="275"/>
      <c r="J46" s="277"/>
      <c r="K46" s="278"/>
      <c r="L46" s="279"/>
      <c r="M46" s="278"/>
      <c r="N46" s="280"/>
    </row>
    <row r="47" spans="1:14" s="5" customFormat="1" ht="17.25" customHeight="1">
      <c r="A47" s="272">
        <v>35</v>
      </c>
      <c r="B47" s="273"/>
      <c r="C47" s="273"/>
      <c r="D47" s="273"/>
      <c r="E47" s="227" t="s">
        <v>506</v>
      </c>
      <c r="F47" s="274"/>
      <c r="G47" s="275"/>
      <c r="H47" s="276"/>
      <c r="I47" s="275"/>
      <c r="J47" s="277"/>
      <c r="K47" s="278"/>
      <c r="L47" s="279"/>
      <c r="M47" s="278"/>
      <c r="N47" s="280"/>
    </row>
    <row r="48" spans="1:14" s="5" customFormat="1" ht="17.25" customHeight="1">
      <c r="A48" s="272">
        <v>36</v>
      </c>
      <c r="B48" s="273"/>
      <c r="C48" s="273"/>
      <c r="D48" s="273"/>
      <c r="E48" s="227" t="s">
        <v>506</v>
      </c>
      <c r="F48" s="274"/>
      <c r="G48" s="275"/>
      <c r="H48" s="276"/>
      <c r="I48" s="275"/>
      <c r="J48" s="277"/>
      <c r="K48" s="278"/>
      <c r="L48" s="279"/>
      <c r="M48" s="278"/>
      <c r="N48" s="280"/>
    </row>
    <row r="49" spans="1:14" s="5" customFormat="1" ht="17.25" customHeight="1">
      <c r="A49" s="272">
        <v>37</v>
      </c>
      <c r="B49" s="273"/>
      <c r="C49" s="273"/>
      <c r="D49" s="273"/>
      <c r="E49" s="227" t="s">
        <v>506</v>
      </c>
      <c r="F49" s="274"/>
      <c r="G49" s="275"/>
      <c r="H49" s="276"/>
      <c r="I49" s="275"/>
      <c r="J49" s="277"/>
      <c r="K49" s="278"/>
      <c r="L49" s="279"/>
      <c r="M49" s="278"/>
      <c r="N49" s="280"/>
    </row>
    <row r="50" spans="1:14" s="5" customFormat="1" ht="17.25" customHeight="1">
      <c r="A50" s="272">
        <v>38</v>
      </c>
      <c r="B50" s="273"/>
      <c r="C50" s="273"/>
      <c r="D50" s="273"/>
      <c r="E50" s="227" t="s">
        <v>506</v>
      </c>
      <c r="F50" s="274"/>
      <c r="G50" s="275"/>
      <c r="H50" s="276"/>
      <c r="I50" s="275"/>
      <c r="J50" s="277"/>
      <c r="K50" s="278"/>
      <c r="L50" s="279"/>
      <c r="M50" s="278"/>
      <c r="N50" s="280"/>
    </row>
    <row r="51" spans="1:14" s="5" customFormat="1" ht="17.25" customHeight="1">
      <c r="A51" s="272">
        <v>39</v>
      </c>
      <c r="B51" s="273"/>
      <c r="C51" s="273"/>
      <c r="D51" s="273"/>
      <c r="E51" s="227" t="s">
        <v>506</v>
      </c>
      <c r="F51" s="274"/>
      <c r="G51" s="275"/>
      <c r="H51" s="276"/>
      <c r="I51" s="275"/>
      <c r="J51" s="277"/>
      <c r="K51" s="278"/>
      <c r="L51" s="279"/>
      <c r="M51" s="278"/>
      <c r="N51" s="280"/>
    </row>
    <row r="52" spans="1:14" s="5" customFormat="1" ht="17.25" customHeight="1">
      <c r="A52" s="272">
        <v>40</v>
      </c>
      <c r="B52" s="273"/>
      <c r="C52" s="273"/>
      <c r="D52" s="273"/>
      <c r="E52" s="227" t="s">
        <v>506</v>
      </c>
      <c r="F52" s="274"/>
      <c r="G52" s="275"/>
      <c r="H52" s="276"/>
      <c r="I52" s="275"/>
      <c r="J52" s="277"/>
      <c r="K52" s="278"/>
      <c r="L52" s="279"/>
      <c r="M52" s="278"/>
      <c r="N52" s="280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57"/>
  <sheetViews>
    <sheetView showGridLines="0" zoomScalePageLayoutView="0" workbookViewId="0" topLeftCell="A1">
      <selection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0.37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03" t="s">
        <v>348</v>
      </c>
      <c r="B1" s="303"/>
      <c r="C1" s="303"/>
      <c r="D1" s="303"/>
      <c r="E1" s="303"/>
      <c r="F1" s="303"/>
    </row>
    <row r="2" spans="1:6" ht="24">
      <c r="A2" s="19"/>
      <c r="B2" s="19"/>
      <c r="C2" s="19"/>
      <c r="D2" s="19"/>
      <c r="E2" s="18"/>
      <c r="F2" s="18"/>
    </row>
    <row r="3" spans="2:14" s="20" customFormat="1" ht="29.25" customHeight="1">
      <c r="B3" s="145" t="s">
        <v>353</v>
      </c>
      <c r="C3" s="144" t="s">
        <v>505</v>
      </c>
      <c r="D3" s="146"/>
      <c r="E3" s="77"/>
      <c r="H3"/>
      <c r="I3"/>
      <c r="J3"/>
      <c r="K3"/>
      <c r="L3"/>
      <c r="M3"/>
      <c r="N3"/>
    </row>
    <row r="4" spans="1:14" s="20" customFormat="1" ht="11.25" customHeight="1">
      <c r="A4" s="22"/>
      <c r="B4" s="22"/>
      <c r="C4" s="21"/>
      <c r="D4" s="21"/>
      <c r="E4" s="21"/>
      <c r="H4" s="2"/>
      <c r="I4" s="2"/>
      <c r="J4" s="2"/>
      <c r="K4" s="2"/>
      <c r="L4" s="2"/>
      <c r="M4" s="2"/>
      <c r="N4"/>
    </row>
    <row r="5" ht="14.25">
      <c r="H5" s="216" t="s">
        <v>404</v>
      </c>
    </row>
    <row r="6" spans="1:13" ht="18.75">
      <c r="A6" s="304" t="s">
        <v>349</v>
      </c>
      <c r="B6" s="304"/>
      <c r="C6" s="148" t="s">
        <v>351</v>
      </c>
      <c r="D6" s="147"/>
      <c r="H6" s="2" t="s">
        <v>405</v>
      </c>
      <c r="I6" s="2"/>
      <c r="J6" s="2"/>
      <c r="K6" s="2"/>
      <c r="L6" s="2"/>
      <c r="M6" s="2"/>
    </row>
    <row r="7" spans="1:10" ht="24.75" customHeight="1">
      <c r="A7" s="149"/>
      <c r="B7" s="149"/>
      <c r="C7" s="148" t="s">
        <v>350</v>
      </c>
      <c r="D7" s="147"/>
      <c r="H7" s="217" t="s">
        <v>406</v>
      </c>
      <c r="I7" s="2"/>
      <c r="J7" s="2"/>
    </row>
    <row r="8" spans="8:10" ht="13.5">
      <c r="H8" s="218"/>
      <c r="I8" s="219" t="s">
        <v>407</v>
      </c>
      <c r="J8" s="220" t="s">
        <v>504</v>
      </c>
    </row>
    <row r="9" spans="8:10" ht="13.5">
      <c r="H9" s="221">
        <v>1</v>
      </c>
      <c r="I9" s="222" t="s">
        <v>408</v>
      </c>
      <c r="J9" s="223" t="s">
        <v>409</v>
      </c>
    </row>
    <row r="10" spans="8:10" ht="13.5">
      <c r="H10" s="224">
        <v>2</v>
      </c>
      <c r="I10" s="218" t="s">
        <v>410</v>
      </c>
      <c r="J10" s="225" t="s">
        <v>411</v>
      </c>
    </row>
    <row r="11" spans="8:10" ht="13.5">
      <c r="H11" s="224">
        <v>3</v>
      </c>
      <c r="I11" s="218" t="s">
        <v>412</v>
      </c>
      <c r="J11" s="225" t="s">
        <v>413</v>
      </c>
    </row>
    <row r="12" spans="8:10" ht="13.5">
      <c r="H12" s="224">
        <v>4</v>
      </c>
      <c r="I12" s="218" t="s">
        <v>414</v>
      </c>
      <c r="J12" s="225" t="s">
        <v>415</v>
      </c>
    </row>
    <row r="13" spans="8:10" ht="13.5">
      <c r="H13" s="224">
        <v>5</v>
      </c>
      <c r="I13" s="218" t="s">
        <v>416</v>
      </c>
      <c r="J13" s="225" t="s">
        <v>417</v>
      </c>
    </row>
    <row r="14" spans="8:10" ht="13.5">
      <c r="H14" s="224">
        <v>6</v>
      </c>
      <c r="I14" s="218" t="s">
        <v>418</v>
      </c>
      <c r="J14" s="225" t="s">
        <v>419</v>
      </c>
    </row>
    <row r="15" spans="8:10" ht="13.5">
      <c r="H15" s="224">
        <v>7</v>
      </c>
      <c r="I15" s="218" t="s">
        <v>420</v>
      </c>
      <c r="J15" s="225" t="s">
        <v>421</v>
      </c>
    </row>
    <row r="16" spans="8:10" ht="13.5">
      <c r="H16" s="224">
        <v>8</v>
      </c>
      <c r="I16" s="218" t="s">
        <v>422</v>
      </c>
      <c r="J16" s="225" t="s">
        <v>423</v>
      </c>
    </row>
    <row r="17" spans="8:10" ht="13.5">
      <c r="H17" s="224">
        <v>9</v>
      </c>
      <c r="I17" s="218" t="s">
        <v>424</v>
      </c>
      <c r="J17" s="225" t="s">
        <v>425</v>
      </c>
    </row>
    <row r="18" spans="8:10" ht="13.5">
      <c r="H18" s="224">
        <v>10</v>
      </c>
      <c r="I18" s="218" t="s">
        <v>426</v>
      </c>
      <c r="J18" s="225" t="s">
        <v>427</v>
      </c>
    </row>
    <row r="19" spans="8:10" ht="13.5">
      <c r="H19" s="224">
        <v>11</v>
      </c>
      <c r="I19" s="218" t="s">
        <v>428</v>
      </c>
      <c r="J19" s="225" t="s">
        <v>429</v>
      </c>
    </row>
    <row r="20" spans="8:10" ht="13.5">
      <c r="H20" s="224">
        <v>12</v>
      </c>
      <c r="I20" s="218" t="s">
        <v>430</v>
      </c>
      <c r="J20" s="225" t="s">
        <v>431</v>
      </c>
    </row>
    <row r="21" spans="8:10" ht="13.5">
      <c r="H21" s="224">
        <v>13</v>
      </c>
      <c r="I21" s="218" t="s">
        <v>432</v>
      </c>
      <c r="J21" s="225" t="s">
        <v>433</v>
      </c>
    </row>
    <row r="22" spans="8:10" ht="13.5">
      <c r="H22" s="224">
        <v>14</v>
      </c>
      <c r="I22" s="218" t="s">
        <v>434</v>
      </c>
      <c r="J22" s="225" t="s">
        <v>435</v>
      </c>
    </row>
    <row r="23" spans="8:10" ht="13.5">
      <c r="H23" s="224">
        <v>15</v>
      </c>
      <c r="I23" s="218" t="s">
        <v>436</v>
      </c>
      <c r="J23" s="225" t="s">
        <v>437</v>
      </c>
    </row>
    <row r="24" spans="8:10" ht="13.5">
      <c r="H24" s="224">
        <v>16</v>
      </c>
      <c r="I24" s="218" t="s">
        <v>438</v>
      </c>
      <c r="J24" s="225" t="s">
        <v>439</v>
      </c>
    </row>
    <row r="25" spans="8:10" ht="13.5">
      <c r="H25" s="224">
        <v>17</v>
      </c>
      <c r="I25" s="218" t="s">
        <v>440</v>
      </c>
      <c r="J25" s="225" t="s">
        <v>441</v>
      </c>
    </row>
    <row r="26" spans="8:10" ht="13.5">
      <c r="H26" s="224">
        <v>18</v>
      </c>
      <c r="I26" s="218" t="s">
        <v>442</v>
      </c>
      <c r="J26" s="225" t="s">
        <v>443</v>
      </c>
    </row>
    <row r="27" spans="8:10" ht="13.5">
      <c r="H27" s="224">
        <v>19</v>
      </c>
      <c r="I27" s="218" t="s">
        <v>444</v>
      </c>
      <c r="J27" s="225" t="s">
        <v>445</v>
      </c>
    </row>
    <row r="28" spans="8:10" ht="13.5">
      <c r="H28" s="224">
        <v>20</v>
      </c>
      <c r="I28" s="218" t="s">
        <v>446</v>
      </c>
      <c r="J28" s="225" t="s">
        <v>447</v>
      </c>
    </row>
    <row r="29" spans="8:10" ht="13.5">
      <c r="H29" s="224">
        <v>21</v>
      </c>
      <c r="I29" s="218" t="s">
        <v>448</v>
      </c>
      <c r="J29" s="225" t="s">
        <v>449</v>
      </c>
    </row>
    <row r="30" spans="8:10" ht="13.5">
      <c r="H30" s="224">
        <v>22</v>
      </c>
      <c r="I30" s="218" t="s">
        <v>450</v>
      </c>
      <c r="J30" s="225" t="s">
        <v>451</v>
      </c>
    </row>
    <row r="31" spans="8:10" ht="13.5">
      <c r="H31" s="224">
        <v>23</v>
      </c>
      <c r="I31" s="218" t="s">
        <v>452</v>
      </c>
      <c r="J31" s="225" t="s">
        <v>453</v>
      </c>
    </row>
    <row r="32" spans="8:10" ht="13.5">
      <c r="H32" s="224">
        <v>24</v>
      </c>
      <c r="I32" s="218" t="s">
        <v>454</v>
      </c>
      <c r="J32" s="225" t="s">
        <v>455</v>
      </c>
    </row>
    <row r="33" spans="8:10" ht="13.5">
      <c r="H33" s="224">
        <v>25</v>
      </c>
      <c r="I33" s="218" t="s">
        <v>456</v>
      </c>
      <c r="J33" s="225" t="s">
        <v>457</v>
      </c>
    </row>
    <row r="34" spans="8:10" ht="13.5">
      <c r="H34" s="224">
        <v>26</v>
      </c>
      <c r="I34" s="218" t="s">
        <v>458</v>
      </c>
      <c r="J34" s="225" t="s">
        <v>459</v>
      </c>
    </row>
    <row r="35" spans="8:10" ht="13.5">
      <c r="H35" s="224">
        <v>27</v>
      </c>
      <c r="I35" s="218" t="s">
        <v>460</v>
      </c>
      <c r="J35" s="225" t="s">
        <v>461</v>
      </c>
    </row>
    <row r="36" spans="8:10" ht="13.5">
      <c r="H36" s="224">
        <v>28</v>
      </c>
      <c r="I36" s="218" t="s">
        <v>462</v>
      </c>
      <c r="J36" s="225" t="s">
        <v>463</v>
      </c>
    </row>
    <row r="37" spans="8:10" ht="13.5">
      <c r="H37" s="224">
        <v>29</v>
      </c>
      <c r="I37" s="218" t="s">
        <v>464</v>
      </c>
      <c r="J37" s="225" t="s">
        <v>465</v>
      </c>
    </row>
    <row r="38" spans="8:10" ht="13.5">
      <c r="H38" s="224">
        <v>30</v>
      </c>
      <c r="I38" s="218" t="s">
        <v>466</v>
      </c>
      <c r="J38" s="225" t="s">
        <v>467</v>
      </c>
    </row>
    <row r="39" spans="8:10" ht="13.5">
      <c r="H39" s="224">
        <v>31</v>
      </c>
      <c r="I39" s="218" t="s">
        <v>468</v>
      </c>
      <c r="J39" s="225" t="s">
        <v>469</v>
      </c>
    </row>
    <row r="40" spans="8:10" ht="13.5">
      <c r="H40" s="224">
        <v>32</v>
      </c>
      <c r="I40" s="218" t="s">
        <v>470</v>
      </c>
      <c r="J40" s="225" t="s">
        <v>471</v>
      </c>
    </row>
    <row r="41" spans="8:10" ht="13.5">
      <c r="H41" s="224">
        <v>33</v>
      </c>
      <c r="I41" s="218" t="s">
        <v>472</v>
      </c>
      <c r="J41" s="225" t="s">
        <v>473</v>
      </c>
    </row>
    <row r="42" spans="8:10" ht="13.5">
      <c r="H42" s="224">
        <v>34</v>
      </c>
      <c r="I42" s="218" t="s">
        <v>474</v>
      </c>
      <c r="J42" s="225" t="s">
        <v>475</v>
      </c>
    </row>
    <row r="43" spans="8:10" ht="13.5">
      <c r="H43" s="224">
        <v>35</v>
      </c>
      <c r="I43" s="218" t="s">
        <v>476</v>
      </c>
      <c r="J43" s="225" t="s">
        <v>477</v>
      </c>
    </row>
    <row r="44" spans="8:10" ht="13.5">
      <c r="H44" s="224">
        <v>36</v>
      </c>
      <c r="I44" s="218" t="s">
        <v>478</v>
      </c>
      <c r="J44" s="225" t="s">
        <v>479</v>
      </c>
    </row>
    <row r="45" spans="8:10" ht="13.5">
      <c r="H45" s="224">
        <v>37</v>
      </c>
      <c r="I45" s="218" t="s">
        <v>480</v>
      </c>
      <c r="J45" s="225" t="s">
        <v>481</v>
      </c>
    </row>
    <row r="46" spans="8:10" ht="13.5">
      <c r="H46" s="224">
        <v>38</v>
      </c>
      <c r="I46" s="218" t="s">
        <v>482</v>
      </c>
      <c r="J46" s="225" t="s">
        <v>483</v>
      </c>
    </row>
    <row r="47" spans="8:10" ht="13.5">
      <c r="H47" s="224">
        <v>39</v>
      </c>
      <c r="I47" s="218" t="s">
        <v>484</v>
      </c>
      <c r="J47" s="225" t="s">
        <v>485</v>
      </c>
    </row>
    <row r="48" spans="8:10" ht="13.5">
      <c r="H48" s="224">
        <v>40</v>
      </c>
      <c r="I48" s="218" t="s">
        <v>486</v>
      </c>
      <c r="J48" s="225" t="s">
        <v>487</v>
      </c>
    </row>
    <row r="49" spans="8:10" ht="13.5">
      <c r="H49" s="224">
        <v>41</v>
      </c>
      <c r="I49" s="218" t="s">
        <v>488</v>
      </c>
      <c r="J49" s="225" t="s">
        <v>489</v>
      </c>
    </row>
    <row r="50" spans="8:10" ht="13.5">
      <c r="H50" s="224">
        <v>42</v>
      </c>
      <c r="I50" s="218" t="s">
        <v>490</v>
      </c>
      <c r="J50" s="225" t="s">
        <v>491</v>
      </c>
    </row>
    <row r="51" spans="8:10" ht="13.5">
      <c r="H51" s="224">
        <v>43</v>
      </c>
      <c r="I51" s="218" t="s">
        <v>492</v>
      </c>
      <c r="J51" s="225" t="s">
        <v>493</v>
      </c>
    </row>
    <row r="52" spans="8:10" ht="13.5">
      <c r="H52" s="224">
        <v>44</v>
      </c>
      <c r="I52" s="218" t="s">
        <v>494</v>
      </c>
      <c r="J52" s="225" t="s">
        <v>495</v>
      </c>
    </row>
    <row r="53" spans="8:10" ht="13.5">
      <c r="H53" s="224">
        <v>45</v>
      </c>
      <c r="I53" s="218" t="s">
        <v>496</v>
      </c>
      <c r="J53" s="225" t="s">
        <v>497</v>
      </c>
    </row>
    <row r="54" spans="8:10" ht="13.5">
      <c r="H54" s="224">
        <v>46</v>
      </c>
      <c r="I54" s="218" t="s">
        <v>498</v>
      </c>
      <c r="J54" s="225" t="s">
        <v>499</v>
      </c>
    </row>
    <row r="55" spans="8:10" ht="13.5">
      <c r="H55" s="224">
        <v>47</v>
      </c>
      <c r="I55" s="218" t="s">
        <v>500</v>
      </c>
      <c r="J55" s="225" t="s">
        <v>501</v>
      </c>
    </row>
    <row r="56" spans="8:10" ht="13.5">
      <c r="H56" s="224">
        <v>48</v>
      </c>
      <c r="I56" s="218" t="s">
        <v>502</v>
      </c>
      <c r="J56" s="225" t="s">
        <v>503</v>
      </c>
    </row>
    <row r="57" spans="8:10" ht="13.5">
      <c r="H57" s="218"/>
      <c r="I57" s="218"/>
      <c r="J57" s="225"/>
    </row>
  </sheetData>
  <sheetProtection sheet="1" selectLockedCells="1"/>
  <mergeCells count="2">
    <mergeCell ref="A1:F1"/>
    <mergeCell ref="A6:B6"/>
  </mergeCells>
  <dataValidations count="1">
    <dataValidation allowBlank="1" showInputMessage="1" showErrorMessage="1" imeMode="on" sqref="D3 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zoomScalePageLayoutView="0" workbookViewId="0" topLeftCell="A1">
      <pane ySplit="12" topLeftCell="A13" activePane="bottomLeft" state="frozen"/>
      <selection pane="topLeft" activeCell="T13" sqref="T13"/>
      <selection pane="bottomLeft" activeCell="K13" sqref="K13:L52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0" t="s">
        <v>316</v>
      </c>
      <c r="B1" s="321"/>
      <c r="C1" s="322"/>
      <c r="D1" s="323"/>
      <c r="E1" s="324"/>
      <c r="F1" s="51"/>
      <c r="G1" s="325" t="s">
        <v>375</v>
      </c>
      <c r="H1" s="325"/>
      <c r="I1" s="325"/>
      <c r="K1" s="72"/>
      <c r="L1" s="72"/>
    </row>
    <row r="2" spans="1:9" ht="15.75" customHeight="1" thickBot="1">
      <c r="A2" s="52"/>
      <c r="B2" s="52"/>
      <c r="C2" s="317" t="str">
        <f>IF(C1="","大会名が未入力です。","")</f>
        <v>大会名が未入力です。</v>
      </c>
      <c r="D2" s="317"/>
      <c r="E2" s="317"/>
      <c r="F2" s="68"/>
      <c r="G2" s="52"/>
      <c r="H2" s="54"/>
      <c r="I2" s="73"/>
    </row>
    <row r="3" spans="1:12" ht="20.25" customHeight="1" thickBot="1">
      <c r="A3" s="311" t="s">
        <v>353</v>
      </c>
      <c r="B3" s="312"/>
      <c r="C3" s="315">
        <f>IF('申込必要事項'!D3="","",'申込必要事項'!D3)</f>
      </c>
      <c r="D3" s="316"/>
      <c r="E3" s="153"/>
      <c r="F3" s="154" t="s">
        <v>352</v>
      </c>
      <c r="G3" s="318">
        <f>IF('申込必要事項'!D6="","",'申込必要事項'!D6)</f>
      </c>
      <c r="H3" s="318"/>
      <c r="I3" s="319">
        <f>IF('申込必要事項'!D7="","",'申込必要事項'!D7)</f>
      </c>
      <c r="J3" s="319"/>
      <c r="K3" s="319"/>
      <c r="L3" s="319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324</v>
      </c>
      <c r="D5" s="119" t="s">
        <v>325</v>
      </c>
      <c r="E5" s="120">
        <f>COUNTIF($Q$13:$Q$52,1)</f>
        <v>0</v>
      </c>
      <c r="F5" s="121" t="s">
        <v>327</v>
      </c>
      <c r="G5" s="121" t="s">
        <v>332</v>
      </c>
      <c r="H5" s="165"/>
      <c r="I5" s="122" t="s">
        <v>329</v>
      </c>
      <c r="J5" s="123">
        <f>IF(E5="","",E5*H5)</f>
        <v>0</v>
      </c>
      <c r="K5" s="124" t="s">
        <v>331</v>
      </c>
      <c r="L5" s="87"/>
    </row>
    <row r="6" spans="1:12" ht="13.5" customHeight="1">
      <c r="A6" s="85"/>
      <c r="B6" s="85"/>
      <c r="D6" s="125" t="s">
        <v>326</v>
      </c>
      <c r="E6" s="126">
        <f>COUNTIF($Q$13:$Q$52,2)</f>
        <v>0</v>
      </c>
      <c r="F6" s="127" t="s">
        <v>327</v>
      </c>
      <c r="G6" s="127" t="s">
        <v>332</v>
      </c>
      <c r="H6" s="166"/>
      <c r="I6" s="128" t="s">
        <v>329</v>
      </c>
      <c r="J6" s="129">
        <f>IF(E6="","",E6*H6)</f>
        <v>0</v>
      </c>
      <c r="K6" s="130" t="s">
        <v>331</v>
      </c>
      <c r="L6" s="87"/>
    </row>
    <row r="7" spans="1:12" ht="13.5" customHeight="1" thickBot="1">
      <c r="A7" s="85"/>
      <c r="B7" s="85"/>
      <c r="D7" s="131" t="s">
        <v>318</v>
      </c>
      <c r="E7" s="212">
        <f>SUM('参加人数'!C27:C28)</f>
        <v>0</v>
      </c>
      <c r="F7" s="132" t="s">
        <v>333</v>
      </c>
      <c r="G7" s="132" t="s">
        <v>328</v>
      </c>
      <c r="H7" s="167"/>
      <c r="I7" s="133" t="s">
        <v>329</v>
      </c>
      <c r="J7" s="134">
        <f>IF(E7="","",E7*H7)</f>
        <v>0</v>
      </c>
      <c r="K7" s="135" t="s">
        <v>331</v>
      </c>
      <c r="L7" s="87"/>
    </row>
    <row r="8" spans="1:12" ht="13.5" customHeight="1" thickBot="1">
      <c r="A8" s="85"/>
      <c r="B8" s="85"/>
      <c r="D8" s="310" t="s">
        <v>337</v>
      </c>
      <c r="E8" s="310"/>
      <c r="F8" s="66"/>
      <c r="G8" s="65"/>
      <c r="H8" s="308" t="s">
        <v>330</v>
      </c>
      <c r="I8" s="309"/>
      <c r="J8" s="137">
        <f>SUM(J5:J7)</f>
        <v>0</v>
      </c>
      <c r="K8" s="136" t="s">
        <v>331</v>
      </c>
      <c r="L8" s="87"/>
    </row>
    <row r="9" spans="1:12" ht="20.25" customHeight="1">
      <c r="A9" s="85"/>
      <c r="B9" s="85"/>
      <c r="C9" s="86"/>
      <c r="D9" s="68"/>
      <c r="E9" s="68"/>
      <c r="F9" s="68"/>
      <c r="G9" s="52"/>
      <c r="H9" s="54"/>
      <c r="I9" s="2" t="s">
        <v>555</v>
      </c>
      <c r="J9" s="285">
        <f>J8+'中学女子'!J8</f>
        <v>0</v>
      </c>
      <c r="K9" s="87"/>
      <c r="L9" s="87"/>
    </row>
    <row r="10" spans="1:14" ht="15.75" customHeight="1">
      <c r="A10" s="52"/>
      <c r="B10" s="211" t="s">
        <v>402</v>
      </c>
      <c r="C10" s="52"/>
      <c r="D10" s="52"/>
      <c r="E10" s="54"/>
      <c r="F10" s="53"/>
      <c r="G10" s="313" t="s">
        <v>305</v>
      </c>
      <c r="H10" s="313"/>
      <c r="I10" s="314" t="s">
        <v>306</v>
      </c>
      <c r="J10" s="314"/>
      <c r="K10" s="305" t="s">
        <v>403</v>
      </c>
      <c r="L10" s="306"/>
      <c r="M10" s="306"/>
      <c r="N10" s="307"/>
    </row>
    <row r="11" spans="1:17" s="26" customFormat="1" ht="15.75" customHeight="1">
      <c r="A11" s="75" t="s">
        <v>197</v>
      </c>
      <c r="B11" s="75" t="s">
        <v>314</v>
      </c>
      <c r="C11" s="75" t="s">
        <v>315</v>
      </c>
      <c r="D11" s="75" t="s">
        <v>298</v>
      </c>
      <c r="E11" s="76" t="s">
        <v>307</v>
      </c>
      <c r="F11" s="75" t="s">
        <v>199</v>
      </c>
      <c r="G11" s="91" t="s">
        <v>225</v>
      </c>
      <c r="H11" s="92" t="s">
        <v>309</v>
      </c>
      <c r="I11" s="93" t="s">
        <v>225</v>
      </c>
      <c r="J11" s="94" t="s">
        <v>309</v>
      </c>
      <c r="K11" s="172" t="s">
        <v>304</v>
      </c>
      <c r="L11" s="173" t="s">
        <v>362</v>
      </c>
      <c r="M11" s="174" t="s">
        <v>363</v>
      </c>
      <c r="N11" s="175" t="s">
        <v>362</v>
      </c>
      <c r="Q11" s="2"/>
    </row>
    <row r="12" spans="1:17" s="5" customFormat="1" ht="15.75" customHeight="1">
      <c r="A12" s="176" t="s">
        <v>364</v>
      </c>
      <c r="B12" s="70">
        <v>500</v>
      </c>
      <c r="C12" s="34" t="s">
        <v>295</v>
      </c>
      <c r="D12" s="34" t="s">
        <v>299</v>
      </c>
      <c r="E12" s="34" t="s">
        <v>367</v>
      </c>
      <c r="F12" s="95">
        <v>1</v>
      </c>
      <c r="G12" s="34" t="s">
        <v>368</v>
      </c>
      <c r="H12" s="96" t="s">
        <v>371</v>
      </c>
      <c r="I12" s="34" t="s">
        <v>369</v>
      </c>
      <c r="J12" s="96" t="s">
        <v>370</v>
      </c>
      <c r="K12" s="177" t="s">
        <v>365</v>
      </c>
      <c r="L12" s="178">
        <v>47.55</v>
      </c>
      <c r="M12" s="179" t="s">
        <v>365</v>
      </c>
      <c r="N12" s="180" t="s">
        <v>366</v>
      </c>
      <c r="Q12" s="2"/>
    </row>
    <row r="13" spans="1:17" s="5" customFormat="1" ht="17.25" customHeight="1">
      <c r="A13" s="40">
        <v>1</v>
      </c>
      <c r="B13" s="226"/>
      <c r="C13" s="226"/>
      <c r="D13" s="226"/>
      <c r="E13" s="227">
        <f aca="true" t="shared" si="0" ref="E13:E52">IF($C$3="","",$C$3)</f>
      </c>
      <c r="F13" s="228"/>
      <c r="G13" s="229"/>
      <c r="H13" s="230"/>
      <c r="I13" s="281"/>
      <c r="J13" s="282"/>
      <c r="K13" s="356"/>
      <c r="L13" s="357"/>
      <c r="M13" s="283"/>
      <c r="N13" s="284"/>
      <c r="O13" s="5" t="str">
        <f>IF('参加人数'!B5="","",'参加人数'!B5)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40">
        <v>2</v>
      </c>
      <c r="B14" s="226"/>
      <c r="C14" s="226"/>
      <c r="D14" s="226"/>
      <c r="E14" s="227">
        <f t="shared" si="0"/>
      </c>
      <c r="F14" s="228"/>
      <c r="G14" s="229"/>
      <c r="H14" s="230"/>
      <c r="I14" s="281"/>
      <c r="J14" s="282"/>
      <c r="K14" s="356"/>
      <c r="L14" s="357"/>
      <c r="M14" s="283"/>
      <c r="N14" s="284"/>
      <c r="O14" s="5" t="str">
        <f>IF('参加人数'!B6="","",'参加人数'!B6)</f>
        <v>2年100m</v>
      </c>
      <c r="Q14" s="2">
        <f t="shared" si="1"/>
        <v>0</v>
      </c>
    </row>
    <row r="15" spans="1:17" s="5" customFormat="1" ht="17.25" customHeight="1">
      <c r="A15" s="40">
        <v>3</v>
      </c>
      <c r="B15" s="226"/>
      <c r="C15" s="226"/>
      <c r="D15" s="226"/>
      <c r="E15" s="227">
        <f t="shared" si="0"/>
      </c>
      <c r="F15" s="228"/>
      <c r="G15" s="229"/>
      <c r="H15" s="230"/>
      <c r="I15" s="281"/>
      <c r="J15" s="282"/>
      <c r="K15" s="356"/>
      <c r="L15" s="357"/>
      <c r="M15" s="283"/>
      <c r="N15" s="284"/>
      <c r="O15" s="5" t="str">
        <f>IF('参加人数'!B7="","",'参加人数'!B7)</f>
        <v>3年100m</v>
      </c>
      <c r="Q15" s="2">
        <f t="shared" si="1"/>
        <v>0</v>
      </c>
    </row>
    <row r="16" spans="1:17" s="5" customFormat="1" ht="17.25" customHeight="1">
      <c r="A16" s="40">
        <v>4</v>
      </c>
      <c r="B16" s="226"/>
      <c r="C16" s="226"/>
      <c r="D16" s="226"/>
      <c r="E16" s="227">
        <f t="shared" si="0"/>
      </c>
      <c r="F16" s="228"/>
      <c r="G16" s="229"/>
      <c r="H16" s="230"/>
      <c r="I16" s="281"/>
      <c r="J16" s="282"/>
      <c r="K16" s="356"/>
      <c r="L16" s="357"/>
      <c r="M16" s="283"/>
      <c r="N16" s="284"/>
      <c r="O16" s="5" t="str">
        <f>IF('参加人数'!B8="","",'参加人数'!B8)</f>
        <v>200m</v>
      </c>
      <c r="Q16" s="2">
        <f t="shared" si="1"/>
        <v>0</v>
      </c>
    </row>
    <row r="17" spans="1:17" s="5" customFormat="1" ht="17.25" customHeight="1">
      <c r="A17" s="40">
        <v>5</v>
      </c>
      <c r="B17" s="226"/>
      <c r="C17" s="226"/>
      <c r="D17" s="226"/>
      <c r="E17" s="227">
        <f t="shared" si="0"/>
      </c>
      <c r="F17" s="228"/>
      <c r="G17" s="229"/>
      <c r="H17" s="230"/>
      <c r="I17" s="281"/>
      <c r="J17" s="282"/>
      <c r="K17" s="356"/>
      <c r="L17" s="357"/>
      <c r="M17" s="283"/>
      <c r="N17" s="284"/>
      <c r="O17" s="5" t="str">
        <f>IF('参加人数'!B9="","",'参加人数'!B9)</f>
        <v>400m</v>
      </c>
      <c r="Q17" s="2">
        <f t="shared" si="1"/>
        <v>0</v>
      </c>
    </row>
    <row r="18" spans="1:17" s="5" customFormat="1" ht="17.25" customHeight="1">
      <c r="A18" s="40">
        <v>6</v>
      </c>
      <c r="B18" s="226"/>
      <c r="C18" s="226"/>
      <c r="D18" s="226"/>
      <c r="E18" s="227">
        <f t="shared" si="0"/>
      </c>
      <c r="F18" s="228"/>
      <c r="G18" s="229"/>
      <c r="H18" s="230"/>
      <c r="I18" s="281"/>
      <c r="J18" s="282"/>
      <c r="K18" s="356"/>
      <c r="L18" s="357"/>
      <c r="M18" s="283"/>
      <c r="N18" s="284"/>
      <c r="O18" s="5" t="str">
        <f>IF('参加人数'!B10="","",'参加人数'!B10)</f>
        <v>800m</v>
      </c>
      <c r="Q18" s="2">
        <f t="shared" si="1"/>
        <v>0</v>
      </c>
    </row>
    <row r="19" spans="1:17" s="5" customFormat="1" ht="17.25" customHeight="1">
      <c r="A19" s="40">
        <v>7</v>
      </c>
      <c r="B19" s="226"/>
      <c r="C19" s="226"/>
      <c r="D19" s="226"/>
      <c r="E19" s="227">
        <f t="shared" si="0"/>
      </c>
      <c r="F19" s="228"/>
      <c r="G19" s="229"/>
      <c r="H19" s="230"/>
      <c r="I19" s="281"/>
      <c r="J19" s="282"/>
      <c r="K19" s="356"/>
      <c r="L19" s="357"/>
      <c r="M19" s="283"/>
      <c r="N19" s="284"/>
      <c r="O19" s="5" t="str">
        <f>IF('参加人数'!B11="","",'参加人数'!B11)</f>
        <v>1500m</v>
      </c>
      <c r="Q19" s="2">
        <f t="shared" si="1"/>
        <v>0</v>
      </c>
    </row>
    <row r="20" spans="1:17" s="5" customFormat="1" ht="17.25" customHeight="1">
      <c r="A20" s="40">
        <v>8</v>
      </c>
      <c r="B20" s="226"/>
      <c r="C20" s="226"/>
      <c r="D20" s="226"/>
      <c r="E20" s="227">
        <f t="shared" si="0"/>
      </c>
      <c r="F20" s="228"/>
      <c r="G20" s="229"/>
      <c r="H20" s="230"/>
      <c r="I20" s="281"/>
      <c r="J20" s="282"/>
      <c r="K20" s="356"/>
      <c r="L20" s="357"/>
      <c r="M20" s="283"/>
      <c r="N20" s="284"/>
      <c r="O20" s="5" t="str">
        <f>IF('参加人数'!B12="","",'参加人数'!B12)</f>
        <v>3000m</v>
      </c>
      <c r="Q20" s="2">
        <f t="shared" si="1"/>
        <v>0</v>
      </c>
    </row>
    <row r="21" spans="1:17" s="5" customFormat="1" ht="17.25" customHeight="1">
      <c r="A21" s="40">
        <v>9</v>
      </c>
      <c r="B21" s="226"/>
      <c r="C21" s="226"/>
      <c r="D21" s="226"/>
      <c r="E21" s="227">
        <f t="shared" si="0"/>
      </c>
      <c r="F21" s="228"/>
      <c r="G21" s="229"/>
      <c r="H21" s="230"/>
      <c r="I21" s="281"/>
      <c r="J21" s="282"/>
      <c r="K21" s="356"/>
      <c r="L21" s="357"/>
      <c r="M21" s="283"/>
      <c r="N21" s="284"/>
      <c r="O21" s="5" t="str">
        <f>IF('参加人数'!B13="","",'参加人数'!B13)</f>
        <v>走高跳</v>
      </c>
      <c r="Q21" s="2">
        <f t="shared" si="1"/>
        <v>0</v>
      </c>
    </row>
    <row r="22" spans="1:17" s="5" customFormat="1" ht="17.25" customHeight="1">
      <c r="A22" s="40">
        <v>10</v>
      </c>
      <c r="B22" s="226"/>
      <c r="C22" s="226"/>
      <c r="D22" s="226"/>
      <c r="E22" s="227">
        <f t="shared" si="0"/>
      </c>
      <c r="F22" s="228"/>
      <c r="G22" s="229"/>
      <c r="H22" s="230"/>
      <c r="I22" s="281"/>
      <c r="J22" s="282"/>
      <c r="K22" s="356"/>
      <c r="L22" s="357"/>
      <c r="M22" s="283"/>
      <c r="N22" s="284"/>
      <c r="O22" s="5" t="str">
        <f>IF('参加人数'!B14="","",'参加人数'!B14)</f>
        <v>棒高跳</v>
      </c>
      <c r="Q22" s="2">
        <f t="shared" si="1"/>
        <v>0</v>
      </c>
    </row>
    <row r="23" spans="1:17" s="5" customFormat="1" ht="17.25" customHeight="1">
      <c r="A23" s="40">
        <v>11</v>
      </c>
      <c r="B23" s="226"/>
      <c r="C23" s="226"/>
      <c r="D23" s="226"/>
      <c r="E23" s="227">
        <f t="shared" si="0"/>
      </c>
      <c r="F23" s="228"/>
      <c r="G23" s="229"/>
      <c r="H23" s="230"/>
      <c r="I23" s="281"/>
      <c r="J23" s="282"/>
      <c r="K23" s="356"/>
      <c r="L23" s="357"/>
      <c r="M23" s="283"/>
      <c r="N23" s="284"/>
      <c r="O23" s="5" t="str">
        <f>IF('参加人数'!B15="","",'参加人数'!B15)</f>
        <v>走幅跳</v>
      </c>
      <c r="Q23" s="2">
        <f t="shared" si="1"/>
        <v>0</v>
      </c>
    </row>
    <row r="24" spans="1:17" s="5" customFormat="1" ht="17.25" customHeight="1">
      <c r="A24" s="40">
        <v>12</v>
      </c>
      <c r="B24" s="226"/>
      <c r="C24" s="226"/>
      <c r="D24" s="226"/>
      <c r="E24" s="227">
        <f t="shared" si="0"/>
      </c>
      <c r="F24" s="228"/>
      <c r="G24" s="229"/>
      <c r="H24" s="230"/>
      <c r="I24" s="281"/>
      <c r="J24" s="282"/>
      <c r="K24" s="356"/>
      <c r="L24" s="357"/>
      <c r="M24" s="283"/>
      <c r="N24" s="284"/>
      <c r="O24" s="5" t="str">
        <f>IF('参加人数'!B16="","",'参加人数'!B16)</f>
        <v>砲丸投⑤</v>
      </c>
      <c r="Q24" s="2">
        <f t="shared" si="1"/>
        <v>0</v>
      </c>
    </row>
    <row r="25" spans="1:17" s="5" customFormat="1" ht="17.25" customHeight="1">
      <c r="A25" s="40">
        <v>13</v>
      </c>
      <c r="B25" s="226"/>
      <c r="C25" s="226"/>
      <c r="D25" s="226"/>
      <c r="E25" s="227">
        <f t="shared" si="0"/>
      </c>
      <c r="F25" s="228"/>
      <c r="G25" s="229"/>
      <c r="H25" s="230"/>
      <c r="I25" s="281"/>
      <c r="J25" s="282"/>
      <c r="K25" s="356"/>
      <c r="L25" s="357"/>
      <c r="M25" s="283"/>
      <c r="N25" s="284"/>
      <c r="O25" s="5" t="str">
        <f>IF('参加人数'!B17="","",'参加人数'!B17)</f>
        <v>110mH</v>
      </c>
      <c r="Q25" s="2">
        <f t="shared" si="1"/>
        <v>0</v>
      </c>
    </row>
    <row r="26" spans="1:17" s="5" customFormat="1" ht="17.25" customHeight="1">
      <c r="A26" s="40">
        <v>14</v>
      </c>
      <c r="B26" s="226"/>
      <c r="C26" s="226"/>
      <c r="D26" s="226"/>
      <c r="E26" s="227">
        <f t="shared" si="0"/>
      </c>
      <c r="F26" s="228"/>
      <c r="G26" s="229"/>
      <c r="H26" s="230"/>
      <c r="I26" s="281"/>
      <c r="J26" s="282"/>
      <c r="K26" s="356"/>
      <c r="L26" s="357"/>
      <c r="M26" s="283"/>
      <c r="N26" s="284"/>
      <c r="O26" s="5">
        <f>IF('参加人数'!B18="","",'参加人数'!B18)</f>
      </c>
      <c r="Q26" s="2">
        <f t="shared" si="1"/>
        <v>0</v>
      </c>
    </row>
    <row r="27" spans="1:17" s="5" customFormat="1" ht="17.25" customHeight="1">
      <c r="A27" s="40">
        <v>15</v>
      </c>
      <c r="B27" s="226"/>
      <c r="C27" s="226"/>
      <c r="D27" s="226"/>
      <c r="E27" s="227">
        <f t="shared" si="0"/>
      </c>
      <c r="F27" s="228"/>
      <c r="G27" s="229"/>
      <c r="H27" s="230"/>
      <c r="I27" s="281"/>
      <c r="J27" s="282"/>
      <c r="K27" s="356"/>
      <c r="L27" s="357"/>
      <c r="M27" s="283"/>
      <c r="N27" s="284"/>
      <c r="O27" s="5">
        <f>IF('参加人数'!B19="","",'参加人数'!B19)</f>
      </c>
      <c r="Q27" s="2">
        <f t="shared" si="1"/>
        <v>0</v>
      </c>
    </row>
    <row r="28" spans="1:17" s="5" customFormat="1" ht="17.25" customHeight="1">
      <c r="A28" s="40">
        <v>16</v>
      </c>
      <c r="B28" s="226"/>
      <c r="C28" s="226"/>
      <c r="D28" s="226"/>
      <c r="E28" s="227">
        <f t="shared" si="0"/>
      </c>
      <c r="F28" s="228"/>
      <c r="G28" s="229"/>
      <c r="H28" s="230"/>
      <c r="I28" s="281"/>
      <c r="J28" s="282"/>
      <c r="K28" s="356"/>
      <c r="L28" s="357"/>
      <c r="M28" s="283"/>
      <c r="N28" s="284"/>
      <c r="O28" s="5">
        <f>IF('参加人数'!B20="","",'参加人数'!B20)</f>
      </c>
      <c r="Q28" s="2">
        <f t="shared" si="1"/>
        <v>0</v>
      </c>
    </row>
    <row r="29" spans="1:17" s="5" customFormat="1" ht="17.25" customHeight="1">
      <c r="A29" s="40">
        <v>17</v>
      </c>
      <c r="B29" s="226"/>
      <c r="C29" s="226"/>
      <c r="D29" s="226"/>
      <c r="E29" s="227">
        <f t="shared" si="0"/>
      </c>
      <c r="F29" s="228"/>
      <c r="G29" s="229"/>
      <c r="H29" s="230"/>
      <c r="I29" s="281"/>
      <c r="J29" s="282"/>
      <c r="K29" s="356"/>
      <c r="L29" s="357"/>
      <c r="M29" s="283"/>
      <c r="N29" s="284"/>
      <c r="O29" s="5">
        <f>IF('参加人数'!B21="","",'参加人数'!B21)</f>
      </c>
      <c r="Q29" s="2">
        <f t="shared" si="1"/>
        <v>0</v>
      </c>
    </row>
    <row r="30" spans="1:17" s="5" customFormat="1" ht="17.25" customHeight="1">
      <c r="A30" s="40">
        <v>18</v>
      </c>
      <c r="B30" s="226"/>
      <c r="C30" s="226"/>
      <c r="D30" s="226"/>
      <c r="E30" s="227">
        <f t="shared" si="0"/>
      </c>
      <c r="F30" s="228"/>
      <c r="G30" s="229"/>
      <c r="H30" s="230"/>
      <c r="I30" s="281"/>
      <c r="J30" s="282"/>
      <c r="K30" s="356"/>
      <c r="L30" s="357"/>
      <c r="M30" s="283"/>
      <c r="N30" s="284"/>
      <c r="O30" s="5">
        <f>IF('参加人数'!B22="","",'参加人数'!B22)</f>
      </c>
      <c r="Q30" s="2">
        <f t="shared" si="1"/>
        <v>0</v>
      </c>
    </row>
    <row r="31" spans="1:17" s="5" customFormat="1" ht="17.25" customHeight="1">
      <c r="A31" s="40">
        <v>19</v>
      </c>
      <c r="B31" s="226"/>
      <c r="C31" s="226"/>
      <c r="D31" s="226"/>
      <c r="E31" s="227">
        <f t="shared" si="0"/>
      </c>
      <c r="F31" s="228"/>
      <c r="G31" s="229"/>
      <c r="H31" s="230"/>
      <c r="I31" s="281"/>
      <c r="J31" s="282"/>
      <c r="K31" s="356"/>
      <c r="L31" s="357"/>
      <c r="M31" s="283"/>
      <c r="N31" s="284"/>
      <c r="O31" s="5">
        <f>IF('参加人数'!B23="","",'参加人数'!B23)</f>
      </c>
      <c r="Q31" s="2">
        <f t="shared" si="1"/>
        <v>0</v>
      </c>
    </row>
    <row r="32" spans="1:17" s="5" customFormat="1" ht="17.25" customHeight="1">
      <c r="A32" s="40">
        <v>20</v>
      </c>
      <c r="B32" s="226"/>
      <c r="C32" s="226"/>
      <c r="D32" s="226"/>
      <c r="E32" s="227">
        <f t="shared" si="0"/>
      </c>
      <c r="F32" s="228"/>
      <c r="G32" s="229"/>
      <c r="H32" s="230"/>
      <c r="I32" s="281"/>
      <c r="J32" s="282"/>
      <c r="K32" s="356"/>
      <c r="L32" s="357"/>
      <c r="M32" s="283"/>
      <c r="N32" s="284"/>
      <c r="O32" s="5">
        <f>IF('参加人数'!B24="","",'参加人数'!B24)</f>
      </c>
      <c r="Q32" s="2">
        <f t="shared" si="1"/>
        <v>0</v>
      </c>
    </row>
    <row r="33" spans="1:17" s="5" customFormat="1" ht="17.25" customHeight="1">
      <c r="A33" s="40">
        <v>21</v>
      </c>
      <c r="B33" s="226"/>
      <c r="C33" s="226"/>
      <c r="D33" s="226"/>
      <c r="E33" s="227">
        <f t="shared" si="0"/>
      </c>
      <c r="F33" s="228"/>
      <c r="G33" s="229"/>
      <c r="H33" s="230"/>
      <c r="I33" s="281"/>
      <c r="J33" s="282"/>
      <c r="K33" s="356"/>
      <c r="L33" s="357"/>
      <c r="M33" s="283"/>
      <c r="N33" s="284"/>
      <c r="O33" s="5">
        <f>IF('参加人数'!B25="","",'参加人数'!B25)</f>
      </c>
      <c r="Q33" s="2">
        <f t="shared" si="1"/>
        <v>0</v>
      </c>
    </row>
    <row r="34" spans="1:17" s="5" customFormat="1" ht="17.25" customHeight="1">
      <c r="A34" s="40">
        <v>22</v>
      </c>
      <c r="B34" s="226"/>
      <c r="C34" s="226"/>
      <c r="D34" s="226"/>
      <c r="E34" s="227">
        <f t="shared" si="0"/>
      </c>
      <c r="F34" s="228"/>
      <c r="G34" s="229"/>
      <c r="H34" s="230"/>
      <c r="I34" s="281"/>
      <c r="J34" s="282"/>
      <c r="K34" s="356"/>
      <c r="L34" s="357"/>
      <c r="M34" s="283"/>
      <c r="N34" s="284"/>
      <c r="O34" s="5" t="e">
        <f>IF(参加人数!#REF!="","",参加人数!#REF!)</f>
        <v>#REF!</v>
      </c>
      <c r="Q34" s="2">
        <f t="shared" si="1"/>
        <v>0</v>
      </c>
    </row>
    <row r="35" spans="1:17" s="5" customFormat="1" ht="17.25" customHeight="1">
      <c r="A35" s="40">
        <v>23</v>
      </c>
      <c r="B35" s="226"/>
      <c r="C35" s="226"/>
      <c r="D35" s="226"/>
      <c r="E35" s="227">
        <f t="shared" si="0"/>
      </c>
      <c r="F35" s="228"/>
      <c r="G35" s="229"/>
      <c r="H35" s="230"/>
      <c r="I35" s="281"/>
      <c r="J35" s="282"/>
      <c r="K35" s="356"/>
      <c r="L35" s="357"/>
      <c r="M35" s="283"/>
      <c r="N35" s="284"/>
      <c r="O35" s="5" t="e">
        <f>IF(参加人数!#REF!="","",参加人数!#REF!)</f>
        <v>#REF!</v>
      </c>
      <c r="Q35" s="2">
        <f t="shared" si="1"/>
        <v>0</v>
      </c>
    </row>
    <row r="36" spans="1:17" s="5" customFormat="1" ht="17.25" customHeight="1">
      <c r="A36" s="40">
        <v>24</v>
      </c>
      <c r="B36" s="226"/>
      <c r="C36" s="226"/>
      <c r="D36" s="226"/>
      <c r="E36" s="227">
        <f t="shared" si="0"/>
      </c>
      <c r="F36" s="228"/>
      <c r="G36" s="229"/>
      <c r="H36" s="230"/>
      <c r="I36" s="281"/>
      <c r="J36" s="282"/>
      <c r="K36" s="356"/>
      <c r="L36" s="357"/>
      <c r="M36" s="283"/>
      <c r="N36" s="284"/>
      <c r="O36" s="5" t="e">
        <f>IF(参加人数!#REF!="","",参加人数!#REF!)</f>
        <v>#REF!</v>
      </c>
      <c r="Q36" s="2">
        <f t="shared" si="1"/>
        <v>0</v>
      </c>
    </row>
    <row r="37" spans="1:17" s="5" customFormat="1" ht="17.25" customHeight="1">
      <c r="A37" s="40">
        <v>25</v>
      </c>
      <c r="B37" s="226"/>
      <c r="C37" s="226"/>
      <c r="D37" s="226"/>
      <c r="E37" s="227">
        <f t="shared" si="0"/>
      </c>
      <c r="F37" s="228"/>
      <c r="G37" s="229"/>
      <c r="H37" s="230"/>
      <c r="I37" s="281"/>
      <c r="J37" s="282"/>
      <c r="K37" s="356"/>
      <c r="L37" s="357"/>
      <c r="M37" s="283"/>
      <c r="N37" s="284"/>
      <c r="O37" s="5" t="e">
        <f>IF(参加人数!#REF!="","",参加人数!#REF!)</f>
        <v>#REF!</v>
      </c>
      <c r="Q37" s="2">
        <f t="shared" si="1"/>
        <v>0</v>
      </c>
    </row>
    <row r="38" spans="1:17" s="5" customFormat="1" ht="17.25" customHeight="1">
      <c r="A38" s="40">
        <v>26</v>
      </c>
      <c r="B38" s="226"/>
      <c r="C38" s="226"/>
      <c r="D38" s="226"/>
      <c r="E38" s="227">
        <f t="shared" si="0"/>
      </c>
      <c r="F38" s="228"/>
      <c r="G38" s="229"/>
      <c r="H38" s="230"/>
      <c r="I38" s="281"/>
      <c r="J38" s="282"/>
      <c r="K38" s="356"/>
      <c r="L38" s="357"/>
      <c r="M38" s="283"/>
      <c r="N38" s="284"/>
      <c r="O38" s="5" t="e">
        <f>IF(参加人数!#REF!="","",参加人数!#REF!)</f>
        <v>#REF!</v>
      </c>
      <c r="Q38" s="2">
        <f t="shared" si="1"/>
        <v>0</v>
      </c>
    </row>
    <row r="39" spans="1:17" s="5" customFormat="1" ht="17.25" customHeight="1">
      <c r="A39" s="40">
        <v>27</v>
      </c>
      <c r="B39" s="226"/>
      <c r="C39" s="226"/>
      <c r="D39" s="226"/>
      <c r="E39" s="227">
        <f t="shared" si="0"/>
      </c>
      <c r="F39" s="228"/>
      <c r="G39" s="229"/>
      <c r="H39" s="230"/>
      <c r="I39" s="281"/>
      <c r="J39" s="282"/>
      <c r="K39" s="356"/>
      <c r="L39" s="357"/>
      <c r="M39" s="283"/>
      <c r="N39" s="284"/>
      <c r="O39" s="5" t="e">
        <f>IF(参加人数!#REF!="","",参加人数!#REF!)</f>
        <v>#REF!</v>
      </c>
      <c r="Q39" s="2">
        <f t="shared" si="1"/>
        <v>0</v>
      </c>
    </row>
    <row r="40" spans="1:17" s="5" customFormat="1" ht="17.25" customHeight="1">
      <c r="A40" s="40">
        <v>28</v>
      </c>
      <c r="B40" s="226"/>
      <c r="C40" s="226"/>
      <c r="D40" s="226"/>
      <c r="E40" s="227">
        <f t="shared" si="0"/>
      </c>
      <c r="F40" s="228"/>
      <c r="G40" s="229"/>
      <c r="H40" s="230"/>
      <c r="I40" s="281"/>
      <c r="J40" s="282"/>
      <c r="K40" s="356"/>
      <c r="L40" s="357"/>
      <c r="M40" s="283"/>
      <c r="N40" s="284"/>
      <c r="O40" s="5" t="e">
        <f>IF(参加人数!#REF!="","",参加人数!#REF!)</f>
        <v>#REF!</v>
      </c>
      <c r="Q40" s="2">
        <f t="shared" si="1"/>
        <v>0</v>
      </c>
    </row>
    <row r="41" spans="1:17" s="5" customFormat="1" ht="17.25" customHeight="1">
      <c r="A41" s="40">
        <v>29</v>
      </c>
      <c r="B41" s="226"/>
      <c r="C41" s="226"/>
      <c r="D41" s="226"/>
      <c r="E41" s="227">
        <f t="shared" si="0"/>
      </c>
      <c r="F41" s="228"/>
      <c r="G41" s="229"/>
      <c r="H41" s="230"/>
      <c r="I41" s="281"/>
      <c r="J41" s="282"/>
      <c r="K41" s="356"/>
      <c r="L41" s="357"/>
      <c r="M41" s="283"/>
      <c r="N41" s="284"/>
      <c r="Q41" s="2">
        <f t="shared" si="1"/>
        <v>0</v>
      </c>
    </row>
    <row r="42" spans="1:17" s="5" customFormat="1" ht="17.25" customHeight="1">
      <c r="A42" s="40">
        <v>30</v>
      </c>
      <c r="B42" s="226"/>
      <c r="C42" s="226"/>
      <c r="D42" s="226"/>
      <c r="E42" s="227">
        <f t="shared" si="0"/>
      </c>
      <c r="F42" s="228"/>
      <c r="G42" s="229"/>
      <c r="H42" s="230"/>
      <c r="I42" s="281"/>
      <c r="J42" s="282"/>
      <c r="K42" s="356"/>
      <c r="L42" s="357"/>
      <c r="M42" s="283"/>
      <c r="N42" s="284"/>
      <c r="Q42" s="2">
        <f t="shared" si="1"/>
        <v>0</v>
      </c>
    </row>
    <row r="43" spans="1:17" s="5" customFormat="1" ht="17.25" customHeight="1">
      <c r="A43" s="40">
        <v>31</v>
      </c>
      <c r="B43" s="226"/>
      <c r="C43" s="226"/>
      <c r="D43" s="226"/>
      <c r="E43" s="227">
        <f t="shared" si="0"/>
      </c>
      <c r="F43" s="228"/>
      <c r="G43" s="229"/>
      <c r="H43" s="230"/>
      <c r="I43" s="281"/>
      <c r="J43" s="282"/>
      <c r="K43" s="356"/>
      <c r="L43" s="357"/>
      <c r="M43" s="283"/>
      <c r="N43" s="284"/>
      <c r="Q43" s="2">
        <f t="shared" si="1"/>
        <v>0</v>
      </c>
    </row>
    <row r="44" spans="1:17" s="5" customFormat="1" ht="17.25" customHeight="1">
      <c r="A44" s="40">
        <v>32</v>
      </c>
      <c r="B44" s="226"/>
      <c r="C44" s="226"/>
      <c r="D44" s="226"/>
      <c r="E44" s="227">
        <f t="shared" si="0"/>
      </c>
      <c r="F44" s="228"/>
      <c r="G44" s="229"/>
      <c r="H44" s="230"/>
      <c r="I44" s="281"/>
      <c r="J44" s="282"/>
      <c r="K44" s="356"/>
      <c r="L44" s="357"/>
      <c r="M44" s="283"/>
      <c r="N44" s="284"/>
      <c r="Q44" s="2">
        <f t="shared" si="1"/>
        <v>0</v>
      </c>
    </row>
    <row r="45" spans="1:17" s="5" customFormat="1" ht="17.25" customHeight="1">
      <c r="A45" s="40">
        <v>33</v>
      </c>
      <c r="B45" s="226"/>
      <c r="C45" s="226"/>
      <c r="D45" s="226"/>
      <c r="E45" s="227">
        <f t="shared" si="0"/>
      </c>
      <c r="F45" s="228"/>
      <c r="G45" s="229"/>
      <c r="H45" s="230"/>
      <c r="I45" s="281"/>
      <c r="J45" s="282"/>
      <c r="K45" s="356"/>
      <c r="L45" s="357"/>
      <c r="M45" s="283"/>
      <c r="N45" s="284"/>
      <c r="Q45" s="2">
        <f t="shared" si="1"/>
        <v>0</v>
      </c>
    </row>
    <row r="46" spans="1:17" s="5" customFormat="1" ht="17.25" customHeight="1">
      <c r="A46" s="40">
        <v>34</v>
      </c>
      <c r="B46" s="226"/>
      <c r="C46" s="226"/>
      <c r="D46" s="226"/>
      <c r="E46" s="227">
        <f t="shared" si="0"/>
      </c>
      <c r="F46" s="228"/>
      <c r="G46" s="229"/>
      <c r="H46" s="230"/>
      <c r="I46" s="281"/>
      <c r="J46" s="282"/>
      <c r="K46" s="356"/>
      <c r="L46" s="357"/>
      <c r="M46" s="283"/>
      <c r="N46" s="284"/>
      <c r="Q46" s="2"/>
    </row>
    <row r="47" spans="1:17" s="5" customFormat="1" ht="17.25" customHeight="1">
      <c r="A47" s="40">
        <v>35</v>
      </c>
      <c r="B47" s="226"/>
      <c r="C47" s="226"/>
      <c r="D47" s="226"/>
      <c r="E47" s="227">
        <f t="shared" si="0"/>
      </c>
      <c r="F47" s="228"/>
      <c r="G47" s="229"/>
      <c r="H47" s="230"/>
      <c r="I47" s="281"/>
      <c r="J47" s="282"/>
      <c r="K47" s="356"/>
      <c r="L47" s="357"/>
      <c r="M47" s="283"/>
      <c r="N47" s="284"/>
      <c r="Q47" s="2"/>
    </row>
    <row r="48" spans="1:17" s="5" customFormat="1" ht="17.25" customHeight="1">
      <c r="A48" s="40">
        <v>36</v>
      </c>
      <c r="B48" s="226"/>
      <c r="C48" s="226"/>
      <c r="D48" s="226"/>
      <c r="E48" s="227">
        <f t="shared" si="0"/>
      </c>
      <c r="F48" s="228"/>
      <c r="G48" s="229"/>
      <c r="H48" s="230"/>
      <c r="I48" s="281"/>
      <c r="J48" s="282"/>
      <c r="K48" s="356"/>
      <c r="L48" s="357"/>
      <c r="M48" s="283"/>
      <c r="N48" s="284"/>
      <c r="Q48" s="2"/>
    </row>
    <row r="49" spans="1:17" s="5" customFormat="1" ht="17.25" customHeight="1">
      <c r="A49" s="40">
        <v>37</v>
      </c>
      <c r="B49" s="226"/>
      <c r="C49" s="226"/>
      <c r="D49" s="226"/>
      <c r="E49" s="227">
        <f t="shared" si="0"/>
      </c>
      <c r="F49" s="228"/>
      <c r="G49" s="229"/>
      <c r="H49" s="230"/>
      <c r="I49" s="281"/>
      <c r="J49" s="282"/>
      <c r="K49" s="356"/>
      <c r="L49" s="357"/>
      <c r="M49" s="283"/>
      <c r="N49" s="284"/>
      <c r="Q49" s="2"/>
    </row>
    <row r="50" spans="1:17" s="5" customFormat="1" ht="17.25" customHeight="1">
      <c r="A50" s="40">
        <v>38</v>
      </c>
      <c r="B50" s="226"/>
      <c r="C50" s="226"/>
      <c r="D50" s="226"/>
      <c r="E50" s="227">
        <f t="shared" si="0"/>
      </c>
      <c r="F50" s="228"/>
      <c r="G50" s="229"/>
      <c r="H50" s="230"/>
      <c r="I50" s="281"/>
      <c r="J50" s="282"/>
      <c r="K50" s="356"/>
      <c r="L50" s="357"/>
      <c r="M50" s="283"/>
      <c r="N50" s="284"/>
      <c r="Q50" s="2"/>
    </row>
    <row r="51" spans="1:17" s="5" customFormat="1" ht="17.25" customHeight="1">
      <c r="A51" s="40">
        <v>39</v>
      </c>
      <c r="B51" s="226"/>
      <c r="C51" s="226"/>
      <c r="D51" s="226"/>
      <c r="E51" s="227">
        <f t="shared" si="0"/>
      </c>
      <c r="F51" s="228"/>
      <c r="G51" s="229"/>
      <c r="H51" s="230"/>
      <c r="I51" s="281"/>
      <c r="J51" s="282"/>
      <c r="K51" s="356"/>
      <c r="L51" s="357"/>
      <c r="M51" s="283"/>
      <c r="N51" s="284"/>
      <c r="Q51" s="2"/>
    </row>
    <row r="52" spans="1:17" s="5" customFormat="1" ht="17.25" customHeight="1">
      <c r="A52" s="40">
        <v>40</v>
      </c>
      <c r="B52" s="226"/>
      <c r="C52" s="226"/>
      <c r="D52" s="226"/>
      <c r="E52" s="227">
        <f t="shared" si="0"/>
      </c>
      <c r="F52" s="228"/>
      <c r="G52" s="229"/>
      <c r="H52" s="230"/>
      <c r="I52" s="281"/>
      <c r="J52" s="282"/>
      <c r="K52" s="356"/>
      <c r="L52" s="357"/>
      <c r="M52" s="283"/>
      <c r="N52" s="284"/>
      <c r="Q52" s="2">
        <f t="shared" si="1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/>
  <mergeCells count="13">
    <mergeCell ref="C2:E2"/>
    <mergeCell ref="G3:H3"/>
    <mergeCell ref="I3:L3"/>
    <mergeCell ref="A1:B1"/>
    <mergeCell ref="C1:E1"/>
    <mergeCell ref="G1:I1"/>
    <mergeCell ref="K10:N10"/>
    <mergeCell ref="H8:I8"/>
    <mergeCell ref="D8:E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tabSelected="1" zoomScalePageLayoutView="0" workbookViewId="0" topLeftCell="A1">
      <pane ySplit="12" topLeftCell="A13" activePane="bottomLeft" state="frozen"/>
      <selection pane="topLeft" activeCell="J9" sqref="J9"/>
      <selection pane="bottomLeft" activeCell="K13" sqref="K13:L52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9" ht="26.25" customHeight="1" thickBot="1">
      <c r="A1" s="320" t="s">
        <v>316</v>
      </c>
      <c r="B1" s="321"/>
      <c r="C1" s="329"/>
      <c r="D1" s="330"/>
      <c r="E1" s="331"/>
      <c r="F1" s="25"/>
      <c r="G1" s="326" t="s">
        <v>374</v>
      </c>
      <c r="H1" s="326"/>
      <c r="I1" s="326"/>
    </row>
    <row r="2" spans="3:9" ht="15.75" customHeight="1" thickBot="1">
      <c r="C2" s="334" t="str">
        <f>IF(C1="","大会名が未入力です。","")</f>
        <v>大会名が未入力です。</v>
      </c>
      <c r="D2" s="334"/>
      <c r="E2" s="334"/>
      <c r="F2" s="69"/>
      <c r="I2" s="74"/>
    </row>
    <row r="3" spans="1:12" ht="20.25" customHeight="1" thickBot="1">
      <c r="A3" s="327" t="s">
        <v>317</v>
      </c>
      <c r="B3" s="328"/>
      <c r="C3" s="332">
        <f>IF('申込必要事項'!D3="","",'申込必要事項'!D3)</f>
      </c>
      <c r="D3" s="333"/>
      <c r="E3" s="155"/>
      <c r="F3" s="156" t="s">
        <v>352</v>
      </c>
      <c r="G3" s="337">
        <f>IF('申込必要事項'!D6="","",'申込必要事項'!D6)</f>
      </c>
      <c r="H3" s="337"/>
      <c r="I3" s="340">
        <f>IF('申込必要事項'!D7="","",'申込必要事項'!D7)</f>
      </c>
      <c r="J3" s="340"/>
      <c r="K3" s="340"/>
      <c r="L3" s="340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324</v>
      </c>
      <c r="D5" s="101" t="s">
        <v>325</v>
      </c>
      <c r="E5" s="102">
        <f>COUNTIF($Q$13:$Q$52,1)</f>
        <v>0</v>
      </c>
      <c r="F5" s="103" t="s">
        <v>327</v>
      </c>
      <c r="G5" s="103" t="s">
        <v>332</v>
      </c>
      <c r="H5" s="168"/>
      <c r="I5" s="104" t="s">
        <v>329</v>
      </c>
      <c r="J5" s="105">
        <f>IF(E5="","",E5*H5)</f>
        <v>0</v>
      </c>
      <c r="K5" s="106" t="s">
        <v>331</v>
      </c>
      <c r="L5" s="90"/>
    </row>
    <row r="6" spans="1:12" ht="13.5" customHeight="1">
      <c r="A6" s="88"/>
      <c r="B6" s="88"/>
      <c r="D6" s="107" t="s">
        <v>326</v>
      </c>
      <c r="E6" s="108">
        <f>COUNTIF($Q$13:$Q$52,2)</f>
        <v>0</v>
      </c>
      <c r="F6" s="109" t="s">
        <v>327</v>
      </c>
      <c r="G6" s="109" t="s">
        <v>332</v>
      </c>
      <c r="H6" s="169"/>
      <c r="I6" s="110" t="s">
        <v>329</v>
      </c>
      <c r="J6" s="111">
        <f>IF(E6="","",E6*H6)</f>
        <v>0</v>
      </c>
      <c r="K6" s="112" t="s">
        <v>331</v>
      </c>
      <c r="L6" s="90"/>
    </row>
    <row r="7" spans="1:12" ht="13.5" customHeight="1" thickBot="1">
      <c r="A7" s="88"/>
      <c r="B7" s="88"/>
      <c r="D7" s="113" t="s">
        <v>334</v>
      </c>
      <c r="E7" s="215">
        <f>SUM('参加人数'!F27:F28)</f>
        <v>0</v>
      </c>
      <c r="F7" s="114" t="s">
        <v>335</v>
      </c>
      <c r="G7" s="114" t="s">
        <v>336</v>
      </c>
      <c r="H7" s="170"/>
      <c r="I7" s="115" t="s">
        <v>329</v>
      </c>
      <c r="J7" s="116">
        <f>IF(E7="","",E7*H7)</f>
        <v>0</v>
      </c>
      <c r="K7" s="117" t="s">
        <v>331</v>
      </c>
      <c r="L7" s="90"/>
    </row>
    <row r="8" spans="1:12" ht="13.5" customHeight="1" thickBot="1">
      <c r="A8" s="88"/>
      <c r="B8" s="88"/>
      <c r="D8" s="310" t="s">
        <v>337</v>
      </c>
      <c r="E8" s="310"/>
      <c r="F8" s="66"/>
      <c r="G8" s="65"/>
      <c r="H8" s="338" t="s">
        <v>330</v>
      </c>
      <c r="I8" s="339"/>
      <c r="J8" s="138">
        <f>SUM(J5:J7)</f>
        <v>0</v>
      </c>
      <c r="K8" s="118" t="s">
        <v>331</v>
      </c>
      <c r="L8" s="90"/>
    </row>
    <row r="9" spans="1:12" ht="20.25" customHeight="1">
      <c r="A9" s="88"/>
      <c r="B9" s="88"/>
      <c r="C9" s="89"/>
      <c r="D9" s="69"/>
      <c r="E9" s="69"/>
      <c r="F9" s="69"/>
      <c r="I9" s="2" t="s">
        <v>555</v>
      </c>
      <c r="J9" s="286">
        <f>J8+'中学男子'!J8</f>
        <v>0</v>
      </c>
      <c r="K9" s="90"/>
      <c r="L9" s="90"/>
    </row>
    <row r="10" spans="2:14" ht="15.75" customHeight="1">
      <c r="B10" s="211" t="s">
        <v>402</v>
      </c>
      <c r="G10" s="335" t="s">
        <v>305</v>
      </c>
      <c r="H10" s="335"/>
      <c r="I10" s="336" t="s">
        <v>306</v>
      </c>
      <c r="J10" s="336"/>
      <c r="K10" s="305" t="s">
        <v>403</v>
      </c>
      <c r="L10" s="306"/>
      <c r="M10" s="306"/>
      <c r="N10" s="307"/>
    </row>
    <row r="11" spans="1:17" s="26" customFormat="1" ht="15.75" customHeight="1">
      <c r="A11" s="29" t="s">
        <v>197</v>
      </c>
      <c r="B11" s="29" t="s">
        <v>314</v>
      </c>
      <c r="C11" s="29" t="s">
        <v>198</v>
      </c>
      <c r="D11" s="29" t="s">
        <v>301</v>
      </c>
      <c r="E11" s="41" t="s">
        <v>307</v>
      </c>
      <c r="F11" s="29" t="s">
        <v>199</v>
      </c>
      <c r="G11" s="97" t="s">
        <v>225</v>
      </c>
      <c r="H11" s="98" t="s">
        <v>309</v>
      </c>
      <c r="I11" s="99" t="s">
        <v>225</v>
      </c>
      <c r="J11" s="100" t="s">
        <v>309</v>
      </c>
      <c r="K11" s="172" t="s">
        <v>304</v>
      </c>
      <c r="L11" s="173" t="s">
        <v>362</v>
      </c>
      <c r="M11" s="174" t="s">
        <v>363</v>
      </c>
      <c r="N11" s="175" t="s">
        <v>362</v>
      </c>
      <c r="Q11" s="2"/>
    </row>
    <row r="12" spans="1:17" s="5" customFormat="1" ht="15.75" customHeight="1">
      <c r="A12" s="185" t="s">
        <v>364</v>
      </c>
      <c r="B12" s="139">
        <v>500</v>
      </c>
      <c r="C12" s="140" t="s">
        <v>300</v>
      </c>
      <c r="D12" s="140" t="s">
        <v>319</v>
      </c>
      <c r="E12" s="213" t="s">
        <v>355</v>
      </c>
      <c r="F12" s="141"/>
      <c r="G12" s="140" t="s">
        <v>320</v>
      </c>
      <c r="H12" s="142" t="s">
        <v>321</v>
      </c>
      <c r="I12" s="140" t="s">
        <v>322</v>
      </c>
      <c r="J12" s="143" t="s">
        <v>323</v>
      </c>
      <c r="K12" s="181" t="s">
        <v>372</v>
      </c>
      <c r="L12" s="182">
        <v>47.55</v>
      </c>
      <c r="M12" s="183" t="s">
        <v>372</v>
      </c>
      <c r="N12" s="184" t="s">
        <v>373</v>
      </c>
      <c r="Q12" s="2"/>
    </row>
    <row r="13" spans="1:17" s="5" customFormat="1" ht="17.25" customHeight="1">
      <c r="A13" s="40">
        <v>1</v>
      </c>
      <c r="B13" s="214"/>
      <c r="C13" s="214"/>
      <c r="D13" s="214"/>
      <c r="E13" s="231">
        <f aca="true" t="shared" si="0" ref="E13:E52">IF($C$3="","",$C$3)</f>
      </c>
      <c r="F13" s="232"/>
      <c r="G13" s="233"/>
      <c r="H13" s="234"/>
      <c r="I13" s="287"/>
      <c r="J13" s="288"/>
      <c r="K13" s="358"/>
      <c r="L13" s="359"/>
      <c r="M13" s="289"/>
      <c r="N13" s="290"/>
      <c r="O13" s="5" t="str">
        <f>IF('参加人数'!E5="","",'参加人数'!E5)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40">
        <v>2</v>
      </c>
      <c r="B14" s="214"/>
      <c r="C14" s="214"/>
      <c r="D14" s="214"/>
      <c r="E14" s="231">
        <f t="shared" si="0"/>
      </c>
      <c r="F14" s="232"/>
      <c r="G14" s="233"/>
      <c r="H14" s="234"/>
      <c r="I14" s="287"/>
      <c r="J14" s="288"/>
      <c r="K14" s="358"/>
      <c r="L14" s="359"/>
      <c r="M14" s="289"/>
      <c r="N14" s="290"/>
      <c r="O14" s="5" t="str">
        <f>IF('参加人数'!E6="","",'参加人数'!E6)</f>
        <v>2年100m</v>
      </c>
      <c r="Q14" s="2">
        <f t="shared" si="1"/>
        <v>0</v>
      </c>
    </row>
    <row r="15" spans="1:17" s="5" customFormat="1" ht="17.25" customHeight="1">
      <c r="A15" s="40">
        <v>3</v>
      </c>
      <c r="B15" s="214"/>
      <c r="C15" s="214"/>
      <c r="D15" s="214"/>
      <c r="E15" s="231">
        <f t="shared" si="0"/>
      </c>
      <c r="F15" s="232"/>
      <c r="G15" s="233"/>
      <c r="H15" s="234"/>
      <c r="I15" s="287"/>
      <c r="J15" s="288"/>
      <c r="K15" s="358"/>
      <c r="L15" s="359"/>
      <c r="M15" s="289"/>
      <c r="N15" s="290"/>
      <c r="O15" s="5" t="str">
        <f>IF('参加人数'!E7="","",'参加人数'!E7)</f>
        <v>3年100m</v>
      </c>
      <c r="Q15" s="2">
        <f t="shared" si="1"/>
        <v>0</v>
      </c>
    </row>
    <row r="16" spans="1:17" s="5" customFormat="1" ht="17.25" customHeight="1">
      <c r="A16" s="40">
        <v>4</v>
      </c>
      <c r="B16" s="214"/>
      <c r="C16" s="214"/>
      <c r="D16" s="214"/>
      <c r="E16" s="231">
        <f t="shared" si="0"/>
      </c>
      <c r="F16" s="232"/>
      <c r="G16" s="233"/>
      <c r="H16" s="234"/>
      <c r="I16" s="287"/>
      <c r="J16" s="288"/>
      <c r="K16" s="358"/>
      <c r="L16" s="359"/>
      <c r="M16" s="289"/>
      <c r="N16" s="290"/>
      <c r="O16" s="5" t="str">
        <f>IF('参加人数'!E8="","",'参加人数'!E8)</f>
        <v>200m</v>
      </c>
      <c r="Q16" s="2">
        <f t="shared" si="1"/>
        <v>0</v>
      </c>
    </row>
    <row r="17" spans="1:17" s="5" customFormat="1" ht="17.25" customHeight="1">
      <c r="A17" s="40">
        <v>5</v>
      </c>
      <c r="B17" s="214"/>
      <c r="C17" s="214"/>
      <c r="D17" s="214"/>
      <c r="E17" s="231">
        <f t="shared" si="0"/>
      </c>
      <c r="F17" s="232"/>
      <c r="G17" s="233"/>
      <c r="H17" s="234"/>
      <c r="I17" s="287"/>
      <c r="J17" s="288"/>
      <c r="K17" s="358"/>
      <c r="L17" s="359"/>
      <c r="M17" s="289"/>
      <c r="N17" s="290"/>
      <c r="O17" s="5" t="str">
        <f>IF('参加人数'!E9="","",'参加人数'!E9)</f>
        <v>400m</v>
      </c>
      <c r="Q17" s="2">
        <f t="shared" si="1"/>
        <v>0</v>
      </c>
    </row>
    <row r="18" spans="1:17" s="5" customFormat="1" ht="17.25" customHeight="1">
      <c r="A18" s="40">
        <v>6</v>
      </c>
      <c r="B18" s="214"/>
      <c r="C18" s="214"/>
      <c r="D18" s="214"/>
      <c r="E18" s="231">
        <f t="shared" si="0"/>
      </c>
      <c r="F18" s="232"/>
      <c r="G18" s="233"/>
      <c r="H18" s="234"/>
      <c r="I18" s="287"/>
      <c r="J18" s="288"/>
      <c r="K18" s="358"/>
      <c r="L18" s="359"/>
      <c r="M18" s="289"/>
      <c r="N18" s="290"/>
      <c r="O18" s="5" t="str">
        <f>IF('参加人数'!E10="","",'参加人数'!E10)</f>
        <v>800m</v>
      </c>
      <c r="Q18" s="2">
        <f t="shared" si="1"/>
        <v>0</v>
      </c>
    </row>
    <row r="19" spans="1:17" s="5" customFormat="1" ht="17.25" customHeight="1">
      <c r="A19" s="40">
        <v>7</v>
      </c>
      <c r="B19" s="214"/>
      <c r="C19" s="214"/>
      <c r="D19" s="214"/>
      <c r="E19" s="231">
        <f t="shared" si="0"/>
      </c>
      <c r="F19" s="232"/>
      <c r="G19" s="233"/>
      <c r="H19" s="234"/>
      <c r="I19" s="287"/>
      <c r="J19" s="288"/>
      <c r="K19" s="358"/>
      <c r="L19" s="359"/>
      <c r="M19" s="289"/>
      <c r="N19" s="290"/>
      <c r="O19" s="5" t="str">
        <f>IF('参加人数'!E11="","",'参加人数'!E11)</f>
        <v>1500m</v>
      </c>
      <c r="Q19" s="2">
        <f t="shared" si="1"/>
        <v>0</v>
      </c>
    </row>
    <row r="20" spans="1:17" s="5" customFormat="1" ht="17.25" customHeight="1">
      <c r="A20" s="40">
        <v>8</v>
      </c>
      <c r="B20" s="214"/>
      <c r="C20" s="214"/>
      <c r="D20" s="214"/>
      <c r="E20" s="231">
        <f t="shared" si="0"/>
      </c>
      <c r="F20" s="232"/>
      <c r="G20" s="233"/>
      <c r="H20" s="234"/>
      <c r="I20" s="287"/>
      <c r="J20" s="288"/>
      <c r="K20" s="358"/>
      <c r="L20" s="359"/>
      <c r="M20" s="289"/>
      <c r="N20" s="290"/>
      <c r="O20" s="5" t="str">
        <f>IF('参加人数'!E12="","",'参加人数'!E12)</f>
        <v>走高跳</v>
      </c>
      <c r="Q20" s="2">
        <f t="shared" si="1"/>
        <v>0</v>
      </c>
    </row>
    <row r="21" spans="1:17" s="5" customFormat="1" ht="17.25" customHeight="1">
      <c r="A21" s="40">
        <v>9</v>
      </c>
      <c r="B21" s="214"/>
      <c r="C21" s="214"/>
      <c r="D21" s="214"/>
      <c r="E21" s="231">
        <f t="shared" si="0"/>
      </c>
      <c r="F21" s="232"/>
      <c r="G21" s="233"/>
      <c r="H21" s="234"/>
      <c r="I21" s="287"/>
      <c r="J21" s="288"/>
      <c r="K21" s="358"/>
      <c r="L21" s="359"/>
      <c r="M21" s="289"/>
      <c r="N21" s="290"/>
      <c r="O21" s="5" t="str">
        <f>IF('参加人数'!E13="","",'参加人数'!E13)</f>
        <v>走幅跳</v>
      </c>
      <c r="Q21" s="2">
        <f t="shared" si="1"/>
        <v>0</v>
      </c>
    </row>
    <row r="22" spans="1:17" s="5" customFormat="1" ht="17.25" customHeight="1">
      <c r="A22" s="40">
        <v>10</v>
      </c>
      <c r="B22" s="214"/>
      <c r="C22" s="214"/>
      <c r="D22" s="214"/>
      <c r="E22" s="231">
        <f t="shared" si="0"/>
      </c>
      <c r="F22" s="232"/>
      <c r="G22" s="233"/>
      <c r="H22" s="234"/>
      <c r="I22" s="287"/>
      <c r="J22" s="288"/>
      <c r="K22" s="358"/>
      <c r="L22" s="359"/>
      <c r="M22" s="289"/>
      <c r="N22" s="290"/>
      <c r="O22" s="5" t="str">
        <f>IF('参加人数'!E14="","",'参加人数'!E14)</f>
        <v>砲丸投②</v>
      </c>
      <c r="Q22" s="2">
        <f t="shared" si="1"/>
        <v>0</v>
      </c>
    </row>
    <row r="23" spans="1:17" s="5" customFormat="1" ht="17.25" customHeight="1">
      <c r="A23" s="40">
        <v>11</v>
      </c>
      <c r="B23" s="214"/>
      <c r="C23" s="214"/>
      <c r="D23" s="214"/>
      <c r="E23" s="231">
        <f t="shared" si="0"/>
      </c>
      <c r="F23" s="232"/>
      <c r="G23" s="233"/>
      <c r="H23" s="234"/>
      <c r="I23" s="287"/>
      <c r="J23" s="288"/>
      <c r="K23" s="358"/>
      <c r="L23" s="359"/>
      <c r="M23" s="289"/>
      <c r="N23" s="290"/>
      <c r="O23" s="5" t="str">
        <f>IF('参加人数'!E15="","",'参加人数'!E15)</f>
        <v>100mH</v>
      </c>
      <c r="Q23" s="2">
        <f t="shared" si="1"/>
        <v>0</v>
      </c>
    </row>
    <row r="24" spans="1:17" s="5" customFormat="1" ht="17.25" customHeight="1">
      <c r="A24" s="40">
        <v>12</v>
      </c>
      <c r="B24" s="214"/>
      <c r="C24" s="214"/>
      <c r="D24" s="214"/>
      <c r="E24" s="231">
        <f t="shared" si="0"/>
      </c>
      <c r="F24" s="232"/>
      <c r="G24" s="233"/>
      <c r="H24" s="234"/>
      <c r="I24" s="287"/>
      <c r="J24" s="288"/>
      <c r="K24" s="358"/>
      <c r="L24" s="359"/>
      <c r="M24" s="289"/>
      <c r="N24" s="290"/>
      <c r="O24" s="5">
        <f>IF('参加人数'!E16="","",'参加人数'!E16)</f>
      </c>
      <c r="Q24" s="2">
        <f t="shared" si="1"/>
        <v>0</v>
      </c>
    </row>
    <row r="25" spans="1:17" s="5" customFormat="1" ht="17.25" customHeight="1">
      <c r="A25" s="40">
        <v>13</v>
      </c>
      <c r="B25" s="214"/>
      <c r="C25" s="214"/>
      <c r="D25" s="214"/>
      <c r="E25" s="231">
        <f t="shared" si="0"/>
      </c>
      <c r="F25" s="232"/>
      <c r="G25" s="233"/>
      <c r="H25" s="234"/>
      <c r="I25" s="287"/>
      <c r="J25" s="288"/>
      <c r="K25" s="358"/>
      <c r="L25" s="359"/>
      <c r="M25" s="289"/>
      <c r="N25" s="290"/>
      <c r="O25" s="5">
        <f>IF('参加人数'!E17="","",'参加人数'!E17)</f>
      </c>
      <c r="Q25" s="2">
        <f t="shared" si="1"/>
        <v>0</v>
      </c>
    </row>
    <row r="26" spans="1:17" s="5" customFormat="1" ht="17.25" customHeight="1">
      <c r="A26" s="40">
        <v>14</v>
      </c>
      <c r="B26" s="214"/>
      <c r="C26" s="214"/>
      <c r="D26" s="214"/>
      <c r="E26" s="231">
        <f t="shared" si="0"/>
      </c>
      <c r="F26" s="232"/>
      <c r="G26" s="233"/>
      <c r="H26" s="234"/>
      <c r="I26" s="287"/>
      <c r="J26" s="288"/>
      <c r="K26" s="358"/>
      <c r="L26" s="359"/>
      <c r="M26" s="289"/>
      <c r="N26" s="290"/>
      <c r="O26" s="5">
        <f>IF('参加人数'!E18="","",'参加人数'!E18)</f>
      </c>
      <c r="Q26" s="2">
        <f t="shared" si="1"/>
        <v>0</v>
      </c>
    </row>
    <row r="27" spans="1:17" s="5" customFormat="1" ht="17.25" customHeight="1">
      <c r="A27" s="40">
        <v>15</v>
      </c>
      <c r="B27" s="214"/>
      <c r="C27" s="214"/>
      <c r="D27" s="214"/>
      <c r="E27" s="231">
        <f t="shared" si="0"/>
      </c>
      <c r="F27" s="232"/>
      <c r="G27" s="233"/>
      <c r="H27" s="234"/>
      <c r="I27" s="287"/>
      <c r="J27" s="288"/>
      <c r="K27" s="358"/>
      <c r="L27" s="359"/>
      <c r="M27" s="289"/>
      <c r="N27" s="290"/>
      <c r="O27" s="5">
        <f>IF('参加人数'!E19="","",'参加人数'!E19)</f>
      </c>
      <c r="Q27" s="2">
        <f t="shared" si="1"/>
        <v>0</v>
      </c>
    </row>
    <row r="28" spans="1:17" s="5" customFormat="1" ht="17.25" customHeight="1">
      <c r="A28" s="40">
        <v>16</v>
      </c>
      <c r="B28" s="214"/>
      <c r="C28" s="214"/>
      <c r="D28" s="214"/>
      <c r="E28" s="231">
        <f t="shared" si="0"/>
      </c>
      <c r="F28" s="232"/>
      <c r="G28" s="233"/>
      <c r="H28" s="234"/>
      <c r="I28" s="287"/>
      <c r="J28" s="288"/>
      <c r="K28" s="358"/>
      <c r="L28" s="359"/>
      <c r="M28" s="289"/>
      <c r="N28" s="290"/>
      <c r="O28" s="5">
        <f>IF('参加人数'!E20="","",'参加人数'!E20)</f>
      </c>
      <c r="Q28" s="2">
        <f t="shared" si="1"/>
        <v>0</v>
      </c>
    </row>
    <row r="29" spans="1:17" s="5" customFormat="1" ht="17.25" customHeight="1">
      <c r="A29" s="40">
        <v>17</v>
      </c>
      <c r="B29" s="214"/>
      <c r="C29" s="214"/>
      <c r="D29" s="214"/>
      <c r="E29" s="231">
        <f t="shared" si="0"/>
      </c>
      <c r="F29" s="232"/>
      <c r="G29" s="233"/>
      <c r="H29" s="234"/>
      <c r="I29" s="287"/>
      <c r="J29" s="288"/>
      <c r="K29" s="358"/>
      <c r="L29" s="359"/>
      <c r="M29" s="289"/>
      <c r="N29" s="290"/>
      <c r="O29" s="5">
        <f>IF('参加人数'!E21="","",'参加人数'!E21)</f>
      </c>
      <c r="Q29" s="2">
        <f t="shared" si="1"/>
        <v>0</v>
      </c>
    </row>
    <row r="30" spans="1:17" s="5" customFormat="1" ht="17.25" customHeight="1">
      <c r="A30" s="40">
        <v>18</v>
      </c>
      <c r="B30" s="214"/>
      <c r="C30" s="214"/>
      <c r="D30" s="214"/>
      <c r="E30" s="231">
        <f t="shared" si="0"/>
      </c>
      <c r="F30" s="232"/>
      <c r="G30" s="233"/>
      <c r="H30" s="234"/>
      <c r="I30" s="287"/>
      <c r="J30" s="288"/>
      <c r="K30" s="358"/>
      <c r="L30" s="359"/>
      <c r="M30" s="289"/>
      <c r="N30" s="290"/>
      <c r="O30" s="5">
        <f>IF('参加人数'!E22="","",'参加人数'!E22)</f>
      </c>
      <c r="Q30" s="2">
        <f t="shared" si="1"/>
        <v>0</v>
      </c>
    </row>
    <row r="31" spans="1:17" s="5" customFormat="1" ht="17.25" customHeight="1">
      <c r="A31" s="40">
        <v>19</v>
      </c>
      <c r="B31" s="214"/>
      <c r="C31" s="214"/>
      <c r="D31" s="214"/>
      <c r="E31" s="231">
        <f t="shared" si="0"/>
      </c>
      <c r="F31" s="232"/>
      <c r="G31" s="233"/>
      <c r="H31" s="234"/>
      <c r="I31" s="287"/>
      <c r="J31" s="288"/>
      <c r="K31" s="358"/>
      <c r="L31" s="359"/>
      <c r="M31" s="289"/>
      <c r="N31" s="290"/>
      <c r="O31" s="5">
        <f>IF('参加人数'!E23="","",'参加人数'!E23)</f>
      </c>
      <c r="Q31" s="2">
        <f t="shared" si="1"/>
        <v>0</v>
      </c>
    </row>
    <row r="32" spans="1:17" s="5" customFormat="1" ht="17.25" customHeight="1">
      <c r="A32" s="40">
        <v>20</v>
      </c>
      <c r="B32" s="214"/>
      <c r="C32" s="214"/>
      <c r="D32" s="214"/>
      <c r="E32" s="231">
        <f t="shared" si="0"/>
      </c>
      <c r="F32" s="232"/>
      <c r="G32" s="233"/>
      <c r="H32" s="234"/>
      <c r="I32" s="287"/>
      <c r="J32" s="288"/>
      <c r="K32" s="358"/>
      <c r="L32" s="359"/>
      <c r="M32" s="289"/>
      <c r="N32" s="290"/>
      <c r="O32" s="5">
        <f>IF('参加人数'!E24="","",'参加人数'!E24)</f>
      </c>
      <c r="Q32" s="2">
        <f t="shared" si="1"/>
        <v>0</v>
      </c>
    </row>
    <row r="33" spans="1:17" s="5" customFormat="1" ht="17.25" customHeight="1">
      <c r="A33" s="40">
        <v>21</v>
      </c>
      <c r="B33" s="214"/>
      <c r="C33" s="214"/>
      <c r="D33" s="214"/>
      <c r="E33" s="231">
        <f t="shared" si="0"/>
      </c>
      <c r="F33" s="232"/>
      <c r="G33" s="233"/>
      <c r="H33" s="234"/>
      <c r="I33" s="287"/>
      <c r="J33" s="288"/>
      <c r="K33" s="358"/>
      <c r="L33" s="359"/>
      <c r="M33" s="289"/>
      <c r="N33" s="290"/>
      <c r="O33" s="5">
        <f>IF('参加人数'!E25="","",'参加人数'!E25)</f>
      </c>
      <c r="Q33" s="2">
        <f t="shared" si="1"/>
        <v>0</v>
      </c>
    </row>
    <row r="34" spans="1:17" s="5" customFormat="1" ht="17.25" customHeight="1">
      <c r="A34" s="40">
        <v>22</v>
      </c>
      <c r="B34" s="214"/>
      <c r="C34" s="214"/>
      <c r="D34" s="214"/>
      <c r="E34" s="231">
        <f t="shared" si="0"/>
      </c>
      <c r="F34" s="232"/>
      <c r="G34" s="233"/>
      <c r="H34" s="234"/>
      <c r="I34" s="287"/>
      <c r="J34" s="288"/>
      <c r="K34" s="358"/>
      <c r="L34" s="359"/>
      <c r="M34" s="289"/>
      <c r="N34" s="290"/>
      <c r="O34" s="5" t="e">
        <f>IF(参加人数!#REF!="","",参加人数!#REF!)</f>
        <v>#REF!</v>
      </c>
      <c r="Q34" s="2">
        <f t="shared" si="1"/>
        <v>0</v>
      </c>
    </row>
    <row r="35" spans="1:17" s="5" customFormat="1" ht="17.25" customHeight="1">
      <c r="A35" s="40">
        <v>23</v>
      </c>
      <c r="B35" s="214"/>
      <c r="C35" s="214"/>
      <c r="D35" s="214"/>
      <c r="E35" s="231">
        <f t="shared" si="0"/>
      </c>
      <c r="F35" s="232"/>
      <c r="G35" s="233"/>
      <c r="H35" s="234"/>
      <c r="I35" s="287"/>
      <c r="J35" s="288"/>
      <c r="K35" s="358"/>
      <c r="L35" s="359"/>
      <c r="M35" s="289"/>
      <c r="N35" s="290"/>
      <c r="O35" s="5" t="e">
        <f>IF(参加人数!#REF!="","",参加人数!#REF!)</f>
        <v>#REF!</v>
      </c>
      <c r="Q35" s="2">
        <f t="shared" si="1"/>
        <v>0</v>
      </c>
    </row>
    <row r="36" spans="1:17" s="5" customFormat="1" ht="17.25" customHeight="1">
      <c r="A36" s="40">
        <v>24</v>
      </c>
      <c r="B36" s="214"/>
      <c r="C36" s="214"/>
      <c r="D36" s="214"/>
      <c r="E36" s="231">
        <f t="shared" si="0"/>
      </c>
      <c r="F36" s="232"/>
      <c r="G36" s="233"/>
      <c r="H36" s="234"/>
      <c r="I36" s="287"/>
      <c r="J36" s="288"/>
      <c r="K36" s="358"/>
      <c r="L36" s="359"/>
      <c r="M36" s="289"/>
      <c r="N36" s="290"/>
      <c r="O36" s="5" t="e">
        <f>IF(参加人数!#REF!="","",参加人数!#REF!)</f>
        <v>#REF!</v>
      </c>
      <c r="Q36" s="2">
        <f t="shared" si="1"/>
        <v>0</v>
      </c>
    </row>
    <row r="37" spans="1:17" s="5" customFormat="1" ht="17.25" customHeight="1">
      <c r="A37" s="40">
        <v>25</v>
      </c>
      <c r="B37" s="214"/>
      <c r="C37" s="214"/>
      <c r="D37" s="214"/>
      <c r="E37" s="231">
        <f t="shared" si="0"/>
      </c>
      <c r="F37" s="232"/>
      <c r="G37" s="233"/>
      <c r="H37" s="234"/>
      <c r="I37" s="287"/>
      <c r="J37" s="288"/>
      <c r="K37" s="358"/>
      <c r="L37" s="359"/>
      <c r="M37" s="289"/>
      <c r="N37" s="290"/>
      <c r="O37" s="5" t="e">
        <f>IF(参加人数!#REF!="","",参加人数!#REF!)</f>
        <v>#REF!</v>
      </c>
      <c r="Q37" s="2">
        <f t="shared" si="1"/>
        <v>0</v>
      </c>
    </row>
    <row r="38" spans="1:17" s="5" customFormat="1" ht="17.25" customHeight="1">
      <c r="A38" s="40">
        <v>26</v>
      </c>
      <c r="B38" s="214"/>
      <c r="C38" s="214"/>
      <c r="D38" s="214"/>
      <c r="E38" s="231">
        <f t="shared" si="0"/>
      </c>
      <c r="F38" s="232"/>
      <c r="G38" s="233"/>
      <c r="H38" s="234"/>
      <c r="I38" s="287"/>
      <c r="J38" s="288"/>
      <c r="K38" s="358"/>
      <c r="L38" s="359"/>
      <c r="M38" s="289"/>
      <c r="N38" s="290"/>
      <c r="O38" s="5" t="e">
        <f>IF(参加人数!#REF!="","",参加人数!#REF!)</f>
        <v>#REF!</v>
      </c>
      <c r="Q38" s="2">
        <f t="shared" si="1"/>
        <v>0</v>
      </c>
    </row>
    <row r="39" spans="1:17" s="5" customFormat="1" ht="17.25" customHeight="1">
      <c r="A39" s="40">
        <v>27</v>
      </c>
      <c r="B39" s="214"/>
      <c r="C39" s="214"/>
      <c r="D39" s="214"/>
      <c r="E39" s="231">
        <f t="shared" si="0"/>
      </c>
      <c r="F39" s="232"/>
      <c r="G39" s="233"/>
      <c r="H39" s="234"/>
      <c r="I39" s="287"/>
      <c r="J39" s="288"/>
      <c r="K39" s="358"/>
      <c r="L39" s="359"/>
      <c r="M39" s="289"/>
      <c r="N39" s="290"/>
      <c r="O39" s="5" t="e">
        <f>IF(参加人数!#REF!="","",参加人数!#REF!)</f>
        <v>#REF!</v>
      </c>
      <c r="Q39" s="2">
        <f t="shared" si="1"/>
        <v>0</v>
      </c>
    </row>
    <row r="40" spans="1:17" s="5" customFormat="1" ht="17.25" customHeight="1">
      <c r="A40" s="40">
        <v>28</v>
      </c>
      <c r="B40" s="214"/>
      <c r="C40" s="214"/>
      <c r="D40" s="214"/>
      <c r="E40" s="231">
        <f t="shared" si="0"/>
      </c>
      <c r="F40" s="232"/>
      <c r="G40" s="233"/>
      <c r="H40" s="234"/>
      <c r="I40" s="287"/>
      <c r="J40" s="288"/>
      <c r="K40" s="358"/>
      <c r="L40" s="359"/>
      <c r="M40" s="289"/>
      <c r="N40" s="290"/>
      <c r="O40" s="5" t="e">
        <f>IF(参加人数!#REF!="","",参加人数!#REF!)</f>
        <v>#REF!</v>
      </c>
      <c r="Q40" s="2">
        <f t="shared" si="1"/>
        <v>0</v>
      </c>
    </row>
    <row r="41" spans="1:17" s="5" customFormat="1" ht="17.25" customHeight="1">
      <c r="A41" s="40">
        <v>29</v>
      </c>
      <c r="B41" s="214"/>
      <c r="C41" s="214"/>
      <c r="D41" s="214"/>
      <c r="E41" s="231">
        <f t="shared" si="0"/>
      </c>
      <c r="F41" s="232"/>
      <c r="G41" s="233"/>
      <c r="H41" s="234"/>
      <c r="I41" s="287"/>
      <c r="J41" s="288"/>
      <c r="K41" s="358"/>
      <c r="L41" s="359"/>
      <c r="M41" s="289"/>
      <c r="N41" s="290"/>
      <c r="Q41" s="2">
        <f t="shared" si="1"/>
        <v>0</v>
      </c>
    </row>
    <row r="42" spans="1:17" s="5" customFormat="1" ht="17.25" customHeight="1">
      <c r="A42" s="40">
        <v>30</v>
      </c>
      <c r="B42" s="214"/>
      <c r="C42" s="214"/>
      <c r="D42" s="214"/>
      <c r="E42" s="231">
        <f t="shared" si="0"/>
      </c>
      <c r="F42" s="232"/>
      <c r="G42" s="233"/>
      <c r="H42" s="234"/>
      <c r="I42" s="287"/>
      <c r="J42" s="288"/>
      <c r="K42" s="358"/>
      <c r="L42" s="359"/>
      <c r="M42" s="289"/>
      <c r="N42" s="290"/>
      <c r="Q42" s="2">
        <f t="shared" si="1"/>
        <v>0</v>
      </c>
    </row>
    <row r="43" spans="1:17" s="5" customFormat="1" ht="17.25" customHeight="1">
      <c r="A43" s="40">
        <v>31</v>
      </c>
      <c r="B43" s="214"/>
      <c r="C43" s="214"/>
      <c r="D43" s="214"/>
      <c r="E43" s="231">
        <f t="shared" si="0"/>
      </c>
      <c r="F43" s="232"/>
      <c r="G43" s="233"/>
      <c r="H43" s="234"/>
      <c r="I43" s="287"/>
      <c r="J43" s="288"/>
      <c r="K43" s="358"/>
      <c r="L43" s="359"/>
      <c r="M43" s="289"/>
      <c r="N43" s="290"/>
      <c r="Q43" s="2">
        <f t="shared" si="1"/>
        <v>0</v>
      </c>
    </row>
    <row r="44" spans="1:17" s="5" customFormat="1" ht="17.25" customHeight="1">
      <c r="A44" s="40">
        <v>32</v>
      </c>
      <c r="B44" s="214"/>
      <c r="C44" s="214"/>
      <c r="D44" s="214"/>
      <c r="E44" s="231">
        <f t="shared" si="0"/>
      </c>
      <c r="F44" s="232"/>
      <c r="G44" s="233"/>
      <c r="H44" s="234"/>
      <c r="I44" s="287"/>
      <c r="J44" s="288"/>
      <c r="K44" s="358"/>
      <c r="L44" s="359"/>
      <c r="M44" s="289"/>
      <c r="N44" s="290"/>
      <c r="Q44" s="2">
        <f t="shared" si="1"/>
        <v>0</v>
      </c>
    </row>
    <row r="45" spans="1:17" s="5" customFormat="1" ht="17.25" customHeight="1">
      <c r="A45" s="40">
        <v>33</v>
      </c>
      <c r="B45" s="214"/>
      <c r="C45" s="214"/>
      <c r="D45" s="214"/>
      <c r="E45" s="231">
        <f t="shared" si="0"/>
      </c>
      <c r="F45" s="232"/>
      <c r="G45" s="233"/>
      <c r="H45" s="234"/>
      <c r="I45" s="287"/>
      <c r="J45" s="288"/>
      <c r="K45" s="358"/>
      <c r="L45" s="359"/>
      <c r="M45" s="289"/>
      <c r="N45" s="290"/>
      <c r="Q45" s="2">
        <f t="shared" si="1"/>
        <v>0</v>
      </c>
    </row>
    <row r="46" spans="1:17" s="5" customFormat="1" ht="17.25" customHeight="1">
      <c r="A46" s="40">
        <v>34</v>
      </c>
      <c r="B46" s="214"/>
      <c r="C46" s="214"/>
      <c r="D46" s="214"/>
      <c r="E46" s="231">
        <f t="shared" si="0"/>
      </c>
      <c r="F46" s="232"/>
      <c r="G46" s="233"/>
      <c r="H46" s="234"/>
      <c r="I46" s="287"/>
      <c r="J46" s="288"/>
      <c r="K46" s="358"/>
      <c r="L46" s="359"/>
      <c r="M46" s="289"/>
      <c r="N46" s="290"/>
      <c r="Q46" s="2"/>
    </row>
    <row r="47" spans="1:17" s="5" customFormat="1" ht="17.25" customHeight="1">
      <c r="A47" s="40">
        <v>35</v>
      </c>
      <c r="B47" s="214"/>
      <c r="C47" s="214"/>
      <c r="D47" s="214"/>
      <c r="E47" s="231">
        <f t="shared" si="0"/>
      </c>
      <c r="F47" s="232"/>
      <c r="G47" s="233"/>
      <c r="H47" s="234"/>
      <c r="I47" s="287"/>
      <c r="J47" s="288"/>
      <c r="K47" s="358"/>
      <c r="L47" s="359"/>
      <c r="M47" s="289"/>
      <c r="N47" s="290"/>
      <c r="Q47" s="2"/>
    </row>
    <row r="48" spans="1:17" s="5" customFormat="1" ht="17.25" customHeight="1">
      <c r="A48" s="40">
        <v>36</v>
      </c>
      <c r="B48" s="214"/>
      <c r="C48" s="214"/>
      <c r="D48" s="214"/>
      <c r="E48" s="231">
        <f t="shared" si="0"/>
      </c>
      <c r="F48" s="232"/>
      <c r="G48" s="233"/>
      <c r="H48" s="234"/>
      <c r="I48" s="287"/>
      <c r="J48" s="288"/>
      <c r="K48" s="358"/>
      <c r="L48" s="359"/>
      <c r="M48" s="289"/>
      <c r="N48" s="290"/>
      <c r="Q48" s="2"/>
    </row>
    <row r="49" spans="1:17" s="5" customFormat="1" ht="17.25" customHeight="1">
      <c r="A49" s="40">
        <v>37</v>
      </c>
      <c r="B49" s="214"/>
      <c r="C49" s="214"/>
      <c r="D49" s="214"/>
      <c r="E49" s="231">
        <f t="shared" si="0"/>
      </c>
      <c r="F49" s="232"/>
      <c r="G49" s="233"/>
      <c r="H49" s="234"/>
      <c r="I49" s="287"/>
      <c r="J49" s="288"/>
      <c r="K49" s="358"/>
      <c r="L49" s="359"/>
      <c r="M49" s="289"/>
      <c r="N49" s="290"/>
      <c r="Q49" s="2"/>
    </row>
    <row r="50" spans="1:17" s="5" customFormat="1" ht="17.25" customHeight="1">
      <c r="A50" s="40">
        <v>38</v>
      </c>
      <c r="B50" s="214"/>
      <c r="C50" s="214"/>
      <c r="D50" s="214"/>
      <c r="E50" s="231">
        <f t="shared" si="0"/>
      </c>
      <c r="F50" s="232"/>
      <c r="G50" s="233"/>
      <c r="H50" s="234"/>
      <c r="I50" s="287"/>
      <c r="J50" s="288"/>
      <c r="K50" s="358"/>
      <c r="L50" s="359"/>
      <c r="M50" s="289"/>
      <c r="N50" s="290"/>
      <c r="Q50" s="2"/>
    </row>
    <row r="51" spans="1:17" s="5" customFormat="1" ht="17.25" customHeight="1">
      <c r="A51" s="40">
        <v>39</v>
      </c>
      <c r="B51" s="214"/>
      <c r="C51" s="214"/>
      <c r="D51" s="214"/>
      <c r="E51" s="231">
        <f t="shared" si="0"/>
      </c>
      <c r="F51" s="232"/>
      <c r="G51" s="233"/>
      <c r="H51" s="234"/>
      <c r="I51" s="287"/>
      <c r="J51" s="288"/>
      <c r="K51" s="358"/>
      <c r="L51" s="359"/>
      <c r="M51" s="289"/>
      <c r="N51" s="290"/>
      <c r="Q51" s="2"/>
    </row>
    <row r="52" spans="1:17" s="5" customFormat="1" ht="17.25" customHeight="1">
      <c r="A52" s="40">
        <v>40</v>
      </c>
      <c r="B52" s="214"/>
      <c r="C52" s="214"/>
      <c r="D52" s="214"/>
      <c r="E52" s="231">
        <f t="shared" si="0"/>
      </c>
      <c r="F52" s="232"/>
      <c r="G52" s="233"/>
      <c r="H52" s="234"/>
      <c r="I52" s="287"/>
      <c r="J52" s="288"/>
      <c r="K52" s="358"/>
      <c r="L52" s="359"/>
      <c r="M52" s="289"/>
      <c r="N52" s="290"/>
      <c r="Q52" s="2">
        <f t="shared" si="1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/>
  <mergeCells count="13">
    <mergeCell ref="D8:E8"/>
    <mergeCell ref="G10:H10"/>
    <mergeCell ref="I10:J10"/>
    <mergeCell ref="G3:H3"/>
    <mergeCell ref="H8:I8"/>
    <mergeCell ref="I3:L3"/>
    <mergeCell ref="K10:N10"/>
    <mergeCell ref="G1:I1"/>
    <mergeCell ref="A3:B3"/>
    <mergeCell ref="A1:B1"/>
    <mergeCell ref="C1:E1"/>
    <mergeCell ref="C3:D3"/>
    <mergeCell ref="C2:E2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238</v>
      </c>
      <c r="C12" s="11" t="s">
        <v>208</v>
      </c>
    </row>
    <row r="13" spans="1:3" ht="13.5">
      <c r="A13" s="11" t="s">
        <v>239</v>
      </c>
      <c r="B13" s="11" t="s">
        <v>240</v>
      </c>
      <c r="C13" s="11" t="s">
        <v>208</v>
      </c>
    </row>
    <row r="14" spans="1:3" ht="13.5">
      <c r="A14" s="11" t="s">
        <v>245</v>
      </c>
      <c r="B14" s="11" t="s">
        <v>246</v>
      </c>
      <c r="C14" s="11" t="s">
        <v>208</v>
      </c>
    </row>
    <row r="15" spans="1:3" ht="13.5">
      <c r="A15" s="11" t="s">
        <v>247</v>
      </c>
      <c r="B15" s="11" t="s">
        <v>248</v>
      </c>
      <c r="C15" s="11" t="s">
        <v>208</v>
      </c>
    </row>
    <row r="16" spans="1:3" ht="13.5">
      <c r="A16" s="11" t="s">
        <v>249</v>
      </c>
      <c r="B16" s="11" t="s">
        <v>250</v>
      </c>
      <c r="C16" s="11" t="s">
        <v>208</v>
      </c>
    </row>
    <row r="17" spans="1:3" ht="13.5">
      <c r="A17" s="11" t="s">
        <v>251</v>
      </c>
      <c r="B17" s="11" t="s">
        <v>252</v>
      </c>
      <c r="C17" s="11" t="s">
        <v>208</v>
      </c>
    </row>
    <row r="18" spans="1:3" ht="13.5">
      <c r="A18" s="11" t="s">
        <v>253</v>
      </c>
      <c r="B18" s="11" t="s">
        <v>254</v>
      </c>
      <c r="C18" s="11" t="s">
        <v>208</v>
      </c>
    </row>
    <row r="19" spans="1:3" ht="13.5">
      <c r="A19" s="11" t="s">
        <v>255</v>
      </c>
      <c r="B19" s="11" t="s">
        <v>256</v>
      </c>
      <c r="C19" s="11" t="s">
        <v>193</v>
      </c>
    </row>
    <row r="20" spans="1:3" ht="13.5">
      <c r="A20" s="11" t="s">
        <v>264</v>
      </c>
      <c r="B20" s="11" t="s">
        <v>265</v>
      </c>
      <c r="C20" s="11" t="s">
        <v>284</v>
      </c>
    </row>
    <row r="21" spans="1:3" ht="13.5">
      <c r="A21" s="11" t="s">
        <v>269</v>
      </c>
      <c r="B21" s="11" t="s">
        <v>270</v>
      </c>
      <c r="C21" s="11" t="s">
        <v>193</v>
      </c>
    </row>
    <row r="22" spans="1:3" ht="13.5">
      <c r="A22" s="11" t="s">
        <v>276</v>
      </c>
      <c r="B22" s="11" t="s">
        <v>123</v>
      </c>
      <c r="C22" s="11" t="s">
        <v>291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238</v>
      </c>
      <c r="C11" s="11" t="s">
        <v>208</v>
      </c>
    </row>
    <row r="12" spans="1:3" ht="13.5">
      <c r="A12" s="11" t="s">
        <v>239</v>
      </c>
      <c r="B12" s="11" t="s">
        <v>240</v>
      </c>
      <c r="C12" s="11" t="s">
        <v>208</v>
      </c>
    </row>
    <row r="13" spans="1:3" ht="13.5">
      <c r="A13" s="11" t="s">
        <v>245</v>
      </c>
      <c r="B13" s="11" t="s">
        <v>246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261</v>
      </c>
      <c r="B18" s="11" t="s">
        <v>256</v>
      </c>
      <c r="C18" s="11" t="s">
        <v>281</v>
      </c>
    </row>
    <row r="19" spans="1:3" ht="13.5">
      <c r="A19" s="11" t="s">
        <v>267</v>
      </c>
      <c r="B19" s="11" t="s">
        <v>265</v>
      </c>
      <c r="C19" s="11" t="s">
        <v>286</v>
      </c>
    </row>
    <row r="20" spans="1:3" ht="13.5">
      <c r="A20" s="11" t="s">
        <v>274</v>
      </c>
      <c r="B20" s="11" t="s">
        <v>270</v>
      </c>
      <c r="C20" s="11" t="s">
        <v>290</v>
      </c>
    </row>
    <row r="21" spans="1:3" ht="13.5">
      <c r="A21" s="11" t="s">
        <v>125</v>
      </c>
      <c r="B21" s="11" t="s">
        <v>123</v>
      </c>
      <c r="C21" s="11" t="s">
        <v>293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238</v>
      </c>
      <c r="C39" s="11" t="s">
        <v>208</v>
      </c>
    </row>
    <row r="40" spans="1:3" ht="13.5">
      <c r="A40" s="11" t="s">
        <v>239</v>
      </c>
      <c r="B40" s="11" t="s">
        <v>240</v>
      </c>
      <c r="C40" s="11" t="s">
        <v>208</v>
      </c>
    </row>
    <row r="41" spans="1:3" ht="13.5">
      <c r="A41" s="11" t="s">
        <v>241</v>
      </c>
      <c r="B41" s="11" t="s">
        <v>242</v>
      </c>
      <c r="C41" s="11" t="s">
        <v>208</v>
      </c>
    </row>
    <row r="42" spans="1:3" ht="13.5">
      <c r="A42" s="11" t="s">
        <v>243</v>
      </c>
      <c r="B42" s="11" t="s">
        <v>244</v>
      </c>
      <c r="C42" s="11" t="s">
        <v>208</v>
      </c>
    </row>
    <row r="43" spans="1:3" ht="13.5">
      <c r="A43" s="11" t="s">
        <v>245</v>
      </c>
      <c r="B43" s="11" t="s">
        <v>246</v>
      </c>
      <c r="C43" s="11" t="s">
        <v>208</v>
      </c>
    </row>
    <row r="44" spans="1:3" ht="13.5">
      <c r="A44" s="11" t="s">
        <v>247</v>
      </c>
      <c r="B44" s="11" t="s">
        <v>248</v>
      </c>
      <c r="C44" s="11" t="s">
        <v>208</v>
      </c>
    </row>
    <row r="45" spans="1:3" ht="13.5">
      <c r="A45" s="11" t="s">
        <v>249</v>
      </c>
      <c r="B45" s="11" t="s">
        <v>250</v>
      </c>
      <c r="C45" s="11" t="s">
        <v>208</v>
      </c>
    </row>
    <row r="46" spans="1:3" ht="13.5">
      <c r="A46" s="11" t="s">
        <v>251</v>
      </c>
      <c r="B46" s="11" t="s">
        <v>252</v>
      </c>
      <c r="C46" s="11" t="s">
        <v>208</v>
      </c>
    </row>
    <row r="47" spans="1:3" ht="13.5">
      <c r="A47" s="11" t="s">
        <v>253</v>
      </c>
      <c r="B47" s="11" t="s">
        <v>254</v>
      </c>
      <c r="C47" s="11" t="s">
        <v>208</v>
      </c>
    </row>
    <row r="48" spans="1:3" ht="13.5">
      <c r="A48" s="11" t="s">
        <v>255</v>
      </c>
      <c r="B48" s="11" t="s">
        <v>256</v>
      </c>
      <c r="C48" s="11" t="s">
        <v>193</v>
      </c>
    </row>
    <row r="49" spans="1:3" ht="13.5">
      <c r="A49" s="11" t="s">
        <v>257</v>
      </c>
      <c r="B49" s="11" t="s">
        <v>256</v>
      </c>
      <c r="C49" s="11" t="s">
        <v>194</v>
      </c>
    </row>
    <row r="50" spans="1:3" ht="13.5">
      <c r="A50" s="11" t="s">
        <v>258</v>
      </c>
      <c r="B50" s="11" t="s">
        <v>256</v>
      </c>
      <c r="C50" s="11" t="s">
        <v>195</v>
      </c>
    </row>
    <row r="51" spans="1:3" ht="13.5">
      <c r="A51" s="11" t="s">
        <v>259</v>
      </c>
      <c r="B51" s="11" t="s">
        <v>256</v>
      </c>
      <c r="C51" s="11" t="s">
        <v>196</v>
      </c>
    </row>
    <row r="52" spans="1:3" ht="13.5">
      <c r="A52" s="11" t="s">
        <v>260</v>
      </c>
      <c r="B52" s="11" t="s">
        <v>256</v>
      </c>
      <c r="C52" s="11" t="s">
        <v>280</v>
      </c>
    </row>
    <row r="53" spans="1:3" ht="13.5">
      <c r="A53" s="11" t="s">
        <v>261</v>
      </c>
      <c r="B53" s="11" t="s">
        <v>256</v>
      </c>
      <c r="C53" s="11" t="s">
        <v>281</v>
      </c>
    </row>
    <row r="54" spans="1:3" ht="13.5">
      <c r="A54" s="11" t="s">
        <v>262</v>
      </c>
      <c r="B54" s="11" t="s">
        <v>256</v>
      </c>
      <c r="C54" s="11" t="s">
        <v>282</v>
      </c>
    </row>
    <row r="55" spans="1:3" ht="13.5">
      <c r="A55" s="11" t="s">
        <v>263</v>
      </c>
      <c r="B55" s="11" t="s">
        <v>256</v>
      </c>
      <c r="C55" s="11" t="s">
        <v>283</v>
      </c>
    </row>
    <row r="56" spans="1:3" ht="13.5">
      <c r="A56" s="11" t="s">
        <v>264</v>
      </c>
      <c r="B56" s="11" t="s">
        <v>265</v>
      </c>
      <c r="C56" s="11" t="s">
        <v>284</v>
      </c>
    </row>
    <row r="57" spans="1:3" ht="13.5">
      <c r="A57" s="11" t="s">
        <v>266</v>
      </c>
      <c r="B57" s="11" t="s">
        <v>265</v>
      </c>
      <c r="C57" s="11" t="s">
        <v>285</v>
      </c>
    </row>
    <row r="58" spans="1:3" ht="13.5">
      <c r="A58" s="11" t="s">
        <v>267</v>
      </c>
      <c r="B58" s="11" t="s">
        <v>265</v>
      </c>
      <c r="C58" s="11" t="s">
        <v>286</v>
      </c>
    </row>
    <row r="59" spans="1:3" ht="13.5">
      <c r="A59" s="11" t="s">
        <v>268</v>
      </c>
      <c r="B59" s="11" t="s">
        <v>265</v>
      </c>
      <c r="C59" s="11" t="s">
        <v>287</v>
      </c>
    </row>
    <row r="60" spans="1:3" ht="13.5">
      <c r="A60" s="11" t="s">
        <v>269</v>
      </c>
      <c r="B60" s="11" t="s">
        <v>270</v>
      </c>
      <c r="C60" s="11" t="s">
        <v>193</v>
      </c>
    </row>
    <row r="61" spans="1:3" ht="13.5">
      <c r="A61" s="11" t="s">
        <v>271</v>
      </c>
      <c r="B61" s="11" t="s">
        <v>270</v>
      </c>
      <c r="C61" s="11" t="s">
        <v>288</v>
      </c>
    </row>
    <row r="62" spans="1:3" ht="13.5">
      <c r="A62" s="11" t="s">
        <v>272</v>
      </c>
      <c r="B62" s="11" t="s">
        <v>270</v>
      </c>
      <c r="C62" s="11" t="s">
        <v>195</v>
      </c>
    </row>
    <row r="63" spans="1:3" ht="13.5">
      <c r="A63" s="11" t="s">
        <v>273</v>
      </c>
      <c r="B63" s="11" t="s">
        <v>270</v>
      </c>
      <c r="C63" s="11" t="s">
        <v>289</v>
      </c>
    </row>
    <row r="64" spans="1:3" ht="13.5">
      <c r="A64" s="11" t="s">
        <v>274</v>
      </c>
      <c r="B64" s="11" t="s">
        <v>270</v>
      </c>
      <c r="C64" s="11" t="s">
        <v>290</v>
      </c>
    </row>
    <row r="65" spans="1:3" ht="13.5">
      <c r="A65" s="11" t="s">
        <v>275</v>
      </c>
      <c r="B65" s="11" t="s">
        <v>270</v>
      </c>
      <c r="C65" s="11" t="s">
        <v>282</v>
      </c>
    </row>
    <row r="66" spans="1:3" ht="13.5">
      <c r="A66" s="11" t="s">
        <v>276</v>
      </c>
      <c r="B66" s="11" t="s">
        <v>123</v>
      </c>
      <c r="C66" s="11" t="s">
        <v>291</v>
      </c>
    </row>
    <row r="67" spans="1:3" ht="13.5">
      <c r="A67" s="11" t="s">
        <v>124</v>
      </c>
      <c r="B67" s="11" t="s">
        <v>123</v>
      </c>
      <c r="C67" s="11" t="s">
        <v>292</v>
      </c>
    </row>
    <row r="68" spans="1:3" ht="13.5">
      <c r="A68" s="11" t="s">
        <v>125</v>
      </c>
      <c r="B68" s="11" t="s">
        <v>123</v>
      </c>
      <c r="C68" s="11" t="s">
        <v>293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8" activePane="bottomLeft" state="frozen"/>
      <selection pane="topLeft" activeCell="A1" sqref="A1"/>
      <selection pane="bottomLeft" activeCell="B18" sqref="B18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IF('中学男子'!C1="",'中学女子'!C1,'中学男子'!C1)&amp;"大会参加者数"</f>
        <v>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347</v>
      </c>
      <c r="D2" s="343">
        <f>IF('申込必要事項'!D3="","",'申込必要事項'!D3)</f>
      </c>
      <c r="E2" s="343"/>
      <c r="F2" s="343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296</v>
      </c>
      <c r="B4" s="47" t="s">
        <v>303</v>
      </c>
      <c r="C4" s="48" t="s">
        <v>236</v>
      </c>
      <c r="D4" s="46" t="s">
        <v>296</v>
      </c>
      <c r="E4" s="47" t="s">
        <v>303</v>
      </c>
      <c r="F4" s="49" t="s">
        <v>236</v>
      </c>
      <c r="G4" s="36"/>
      <c r="H4" s="35"/>
    </row>
    <row r="5" spans="1:8" ht="21.75" customHeight="1" thickTop="1">
      <c r="A5" s="344" t="s">
        <v>232</v>
      </c>
      <c r="B5" s="157" t="s">
        <v>357</v>
      </c>
      <c r="C5" s="150">
        <f>COUNTIF('中学男子'!$G$13:$I$52,B5)</f>
        <v>0</v>
      </c>
      <c r="D5" s="344" t="s">
        <v>233</v>
      </c>
      <c r="E5" s="157" t="s">
        <v>357</v>
      </c>
      <c r="F5" s="37">
        <f>COUNTIF('中学女子'!$G$13:$I$52,E5)</f>
        <v>0</v>
      </c>
      <c r="G5" s="38"/>
      <c r="H5" s="35"/>
    </row>
    <row r="6" spans="1:8" ht="21.75" customHeight="1">
      <c r="A6" s="345"/>
      <c r="B6" s="171" t="s">
        <v>358</v>
      </c>
      <c r="C6" s="83">
        <f>COUNTIF('中学男子'!$G$13:$I$52,B6)</f>
        <v>0</v>
      </c>
      <c r="D6" s="345"/>
      <c r="E6" s="171" t="s">
        <v>358</v>
      </c>
      <c r="F6" s="39">
        <f>COUNTIF('中学女子'!$G$13:$I$52,E6)</f>
        <v>0</v>
      </c>
      <c r="G6" s="38"/>
      <c r="H6" s="35"/>
    </row>
    <row r="7" spans="1:8" ht="21.75" customHeight="1">
      <c r="A7" s="345"/>
      <c r="B7" s="171" t="s">
        <v>359</v>
      </c>
      <c r="C7" s="83">
        <f>COUNTIF('中学男子'!$G$13:$I$52,B7)</f>
        <v>0</v>
      </c>
      <c r="D7" s="345"/>
      <c r="E7" s="171" t="s">
        <v>359</v>
      </c>
      <c r="F7" s="39">
        <f>COUNTIF('中学女子'!$G$13:$I$52,E7)</f>
        <v>0</v>
      </c>
      <c r="G7" s="38"/>
      <c r="H7" s="35"/>
    </row>
    <row r="8" spans="1:8" ht="21.75" customHeight="1">
      <c r="A8" s="345"/>
      <c r="B8" s="158" t="s">
        <v>67</v>
      </c>
      <c r="C8" s="83">
        <f>COUNTIF('中学男子'!$G$13:$I$52,B8)</f>
        <v>0</v>
      </c>
      <c r="D8" s="345"/>
      <c r="E8" s="158" t="s">
        <v>67</v>
      </c>
      <c r="F8" s="39">
        <f>COUNTIF('中学女子'!$G$13:$I$52,E8)</f>
        <v>0</v>
      </c>
      <c r="G8" s="38"/>
      <c r="H8" s="35"/>
    </row>
    <row r="9" spans="1:8" ht="21.75" customHeight="1">
      <c r="A9" s="345"/>
      <c r="B9" s="158" t="s">
        <v>69</v>
      </c>
      <c r="C9" s="83">
        <f>COUNTIF('中学男子'!$G$13:$I$52,B9)</f>
        <v>0</v>
      </c>
      <c r="D9" s="345"/>
      <c r="E9" s="158" t="s">
        <v>322</v>
      </c>
      <c r="F9" s="39">
        <f>COUNTIF('中学女子'!$G$13:$I$52,E9)</f>
        <v>0</v>
      </c>
      <c r="G9" s="38"/>
      <c r="H9" s="35"/>
    </row>
    <row r="10" spans="1:8" ht="21.75" customHeight="1">
      <c r="A10" s="345"/>
      <c r="B10" s="158" t="s">
        <v>71</v>
      </c>
      <c r="C10" s="83">
        <f>COUNTIF('中学男子'!$G$13:$I$52,B10)</f>
        <v>0</v>
      </c>
      <c r="D10" s="345"/>
      <c r="E10" s="158" t="s">
        <v>71</v>
      </c>
      <c r="F10" s="39">
        <f>COUNTIF('中学女子'!$G$13:$I$52,E10)</f>
        <v>0</v>
      </c>
      <c r="G10" s="38"/>
      <c r="H10" s="35"/>
    </row>
    <row r="11" spans="1:8" ht="21.75" customHeight="1">
      <c r="A11" s="345"/>
      <c r="B11" s="158" t="s">
        <v>202</v>
      </c>
      <c r="C11" s="83">
        <f>COUNTIF('中学男子'!$G$13:$I$52,B11)</f>
        <v>0</v>
      </c>
      <c r="D11" s="345"/>
      <c r="E11" s="158" t="s">
        <v>202</v>
      </c>
      <c r="F11" s="39">
        <f>COUNTIF('中学女子'!$G$13:$I$52,E11)</f>
        <v>0</v>
      </c>
      <c r="G11" s="38"/>
      <c r="H11" s="35"/>
    </row>
    <row r="12" spans="1:8" ht="21.75" customHeight="1">
      <c r="A12" s="345"/>
      <c r="B12" s="158" t="s">
        <v>356</v>
      </c>
      <c r="C12" s="83">
        <f>COUNTIF('中学男子'!$G$13:$I$52,B12)</f>
        <v>0</v>
      </c>
      <c r="D12" s="345"/>
      <c r="E12" s="158" t="s">
        <v>248</v>
      </c>
      <c r="F12" s="39">
        <f>COUNTIF('中学女子'!$G$13:$I$52,E12)</f>
        <v>0</v>
      </c>
      <c r="G12" s="38"/>
      <c r="H12" s="35"/>
    </row>
    <row r="13" spans="1:8" ht="21.75" customHeight="1">
      <c r="A13" s="345"/>
      <c r="B13" s="158" t="s">
        <v>248</v>
      </c>
      <c r="C13" s="83">
        <f>COUNTIF('中学男子'!$G$13:$I$52,B13)</f>
        <v>0</v>
      </c>
      <c r="D13" s="345"/>
      <c r="E13" s="158" t="s">
        <v>237</v>
      </c>
      <c r="F13" s="39">
        <f>COUNTIF('中学女子'!$G$13:$I$52,E13)</f>
        <v>0</v>
      </c>
      <c r="G13" s="38"/>
      <c r="H13" s="35"/>
    </row>
    <row r="14" spans="1:8" ht="21.75" customHeight="1">
      <c r="A14" s="345"/>
      <c r="B14" s="158" t="s">
        <v>250</v>
      </c>
      <c r="C14" s="83">
        <f>COUNTIF('中学男子'!$G$13:$I$52,B14)</f>
        <v>0</v>
      </c>
      <c r="D14" s="345"/>
      <c r="E14" s="158" t="s">
        <v>361</v>
      </c>
      <c r="F14" s="39">
        <f>COUNTIF('中学女子'!$G$13:$I$52,E14)</f>
        <v>0</v>
      </c>
      <c r="G14" s="38"/>
      <c r="H14" s="35"/>
    </row>
    <row r="15" spans="1:8" ht="21.75" customHeight="1">
      <c r="A15" s="345"/>
      <c r="B15" s="158" t="s">
        <v>237</v>
      </c>
      <c r="C15" s="83">
        <f>COUNTIF('中学男子'!$G$13:$I$52,B15)</f>
        <v>0</v>
      </c>
      <c r="D15" s="345"/>
      <c r="E15" s="163" t="s">
        <v>556</v>
      </c>
      <c r="F15" s="39">
        <f>COUNTIF('中学女子'!$G$13:$I$52,E15)</f>
        <v>0</v>
      </c>
      <c r="G15" s="38"/>
      <c r="H15" s="35"/>
    </row>
    <row r="16" spans="1:8" ht="21.75" customHeight="1">
      <c r="A16" s="345"/>
      <c r="B16" s="158" t="s">
        <v>360</v>
      </c>
      <c r="C16" s="83">
        <f>COUNTIF('中学男子'!$G$13:$I$52,B16)</f>
        <v>0</v>
      </c>
      <c r="D16" s="345"/>
      <c r="E16" s="158"/>
      <c r="F16" s="39">
        <f>COUNTIF('中学女子'!$G$13:$I$52,E16)</f>
        <v>0</v>
      </c>
      <c r="G16" s="38"/>
      <c r="H16" s="35"/>
    </row>
    <row r="17" spans="1:8" ht="21.75" customHeight="1">
      <c r="A17" s="345"/>
      <c r="B17" s="158" t="s">
        <v>557</v>
      </c>
      <c r="C17" s="83">
        <f>COUNTIF('中学男子'!$G$13:$I$52,B17)</f>
        <v>0</v>
      </c>
      <c r="D17" s="345"/>
      <c r="E17" s="163"/>
      <c r="F17" s="39">
        <f>COUNTIF('中学女子'!$G$13:$I$52,E17)</f>
        <v>0</v>
      </c>
      <c r="G17" s="38"/>
      <c r="H17" s="35"/>
    </row>
    <row r="18" spans="1:8" ht="21.75" customHeight="1">
      <c r="A18" s="345"/>
      <c r="B18" s="158"/>
      <c r="C18" s="83">
        <f>COUNTIF('中学男子'!$G$13:$I$52,B18)</f>
        <v>0</v>
      </c>
      <c r="D18" s="345"/>
      <c r="E18" s="163"/>
      <c r="F18" s="39">
        <f>COUNTIF('中学女子'!$G$13:$I$52,E18)</f>
        <v>0</v>
      </c>
      <c r="G18" s="38"/>
      <c r="H18" s="35"/>
    </row>
    <row r="19" spans="1:8" ht="21.75" customHeight="1">
      <c r="A19" s="345"/>
      <c r="B19" s="158"/>
      <c r="C19" s="83">
        <f>COUNTIF('中学男子'!$G$13:$I$52,B19)</f>
        <v>0</v>
      </c>
      <c r="D19" s="345"/>
      <c r="E19" s="163"/>
      <c r="F19" s="39">
        <f>COUNTIF('中学女子'!$G$13:$I$52,E19)</f>
        <v>0</v>
      </c>
      <c r="G19" s="38"/>
      <c r="H19" s="35"/>
    </row>
    <row r="20" spans="1:8" ht="21.75" customHeight="1">
      <c r="A20" s="345"/>
      <c r="B20" s="158"/>
      <c r="C20" s="83">
        <f>COUNTIF('中学男子'!$G$13:$I$52,B20)</f>
        <v>0</v>
      </c>
      <c r="D20" s="345"/>
      <c r="E20" s="163"/>
      <c r="F20" s="39">
        <f>COUNTIF('中学女子'!$G$13:$I$52,E20)</f>
        <v>0</v>
      </c>
      <c r="G20" s="38"/>
      <c r="H20" s="35"/>
    </row>
    <row r="21" spans="1:8" ht="21.75" customHeight="1">
      <c r="A21" s="345"/>
      <c r="B21" s="159"/>
      <c r="C21" s="83">
        <f>COUNTIF('中学男子'!$G$13:$I$52,B21)</f>
        <v>0</v>
      </c>
      <c r="D21" s="345"/>
      <c r="E21" s="163"/>
      <c r="F21" s="39">
        <f>COUNTIF('中学女子'!$G$13:$I$52,E21)</f>
        <v>0</v>
      </c>
      <c r="G21" s="38"/>
      <c r="H21" s="35"/>
    </row>
    <row r="22" spans="1:8" ht="21.75" customHeight="1">
      <c r="A22" s="345"/>
      <c r="B22" s="159"/>
      <c r="C22" s="83">
        <f>COUNTIF('中学男子'!$G$13:$I$52,B22)</f>
        <v>0</v>
      </c>
      <c r="D22" s="345"/>
      <c r="E22" s="163"/>
      <c r="F22" s="39">
        <f>COUNTIF('中学女子'!$G$13:$I$52,E22)</f>
        <v>0</v>
      </c>
      <c r="G22" s="38"/>
      <c r="H22" s="35"/>
    </row>
    <row r="23" spans="1:8" ht="21.75" customHeight="1">
      <c r="A23" s="345"/>
      <c r="B23" s="159"/>
      <c r="C23" s="83">
        <f>COUNTIF('中学男子'!$G$13:$I$52,B23)</f>
        <v>0</v>
      </c>
      <c r="D23" s="345"/>
      <c r="E23" s="163"/>
      <c r="F23" s="39">
        <f>COUNTIF('中学女子'!$G$13:$I$52,E23)</f>
        <v>0</v>
      </c>
      <c r="G23" s="35"/>
      <c r="H23" s="35"/>
    </row>
    <row r="24" spans="1:8" ht="21.75" customHeight="1">
      <c r="A24" s="345"/>
      <c r="B24" s="159"/>
      <c r="C24" s="83">
        <f>COUNTIF('中学男子'!$G$13:$I$52,B24)</f>
        <v>0</v>
      </c>
      <c r="D24" s="345"/>
      <c r="E24" s="163"/>
      <c r="F24" s="39">
        <f>COUNTIF('中学女子'!$G$13:$I$52,E24)</f>
        <v>0</v>
      </c>
      <c r="G24" s="35"/>
      <c r="H24" s="35"/>
    </row>
    <row r="25" spans="1:8" ht="21.75" customHeight="1" thickBot="1">
      <c r="A25" s="346"/>
      <c r="B25" s="160"/>
      <c r="C25" s="84">
        <f>COUNTIF('中学男子'!$G$13:$I$52,B25)</f>
        <v>0</v>
      </c>
      <c r="D25" s="346"/>
      <c r="E25" s="164"/>
      <c r="F25" s="55">
        <f>COUNTIF('中学女子'!$G$13:$I$52,E25)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41" t="s">
        <v>232</v>
      </c>
      <c r="B27" s="161" t="s">
        <v>354</v>
      </c>
      <c r="C27" s="151">
        <f>SUM(C31:C36)</f>
        <v>0</v>
      </c>
      <c r="D27" s="341" t="s">
        <v>233</v>
      </c>
      <c r="E27" s="161" t="s">
        <v>354</v>
      </c>
      <c r="F27" s="152">
        <f>SUM(F31:F35)</f>
        <v>0</v>
      </c>
      <c r="G27" s="35"/>
      <c r="H27" s="35"/>
    </row>
    <row r="28" spans="1:8" ht="18.75" customHeight="1" thickBot="1">
      <c r="A28" s="342"/>
      <c r="B28" s="162" t="s">
        <v>376</v>
      </c>
      <c r="C28" s="84">
        <f>SUM(C37:C41)</f>
        <v>0</v>
      </c>
      <c r="D28" s="342"/>
      <c r="E28" s="162" t="s">
        <v>376</v>
      </c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86"/>
      <c r="C30" s="186"/>
      <c r="D30" s="186"/>
      <c r="E30" s="186"/>
      <c r="F30" s="186"/>
      <c r="G30" s="35"/>
      <c r="H30" s="35"/>
    </row>
    <row r="31" spans="1:8" ht="18.75" customHeight="1">
      <c r="A31" s="35"/>
      <c r="B31" s="186"/>
      <c r="C31" s="186">
        <f>IF(COUNTIF('中学男子'!$K$13:$K$52,"A")&gt;=1,1,0)</f>
        <v>0</v>
      </c>
      <c r="D31" s="186"/>
      <c r="E31" s="186"/>
      <c r="F31" s="186">
        <f>IF(COUNTIF('中学女子'!$K$13:$K$52,"A")&gt;=1,1,0)</f>
        <v>0</v>
      </c>
      <c r="G31" s="35"/>
      <c r="H31" s="35"/>
    </row>
    <row r="32" spans="2:6" ht="18.75" customHeight="1">
      <c r="B32" s="187"/>
      <c r="C32" s="186">
        <f>IF(COUNTIF('中学男子'!$K$13:$K$52,"B")&gt;=1,1,0)</f>
        <v>0</v>
      </c>
      <c r="D32" s="187"/>
      <c r="E32" s="187"/>
      <c r="F32" s="186">
        <f>IF(COUNTIF('中学女子'!$K$13:$K$52,"B")&gt;=1,1,0)</f>
        <v>0</v>
      </c>
    </row>
    <row r="33" spans="2:6" ht="18.75" customHeight="1">
      <c r="B33" s="187"/>
      <c r="C33" s="186">
        <f>IF(COUNTIF('中学男子'!$K$13:$K$52,"C")&gt;=1,1,0)</f>
        <v>0</v>
      </c>
      <c r="D33" s="187"/>
      <c r="E33" s="187"/>
      <c r="F33" s="186">
        <f>IF(COUNTIF('中学女子'!$K$13:$K$52,"C")&gt;=1,1,0)</f>
        <v>0</v>
      </c>
    </row>
    <row r="34" spans="2:6" ht="18.75" customHeight="1">
      <c r="B34" s="187"/>
      <c r="C34" s="186">
        <f>IF(COUNTIF('中学男子'!$K$13:$K$52,"D")&gt;=1,1,0)</f>
        <v>0</v>
      </c>
      <c r="D34" s="187"/>
      <c r="E34" s="187"/>
      <c r="F34" s="186">
        <f>IF(COUNTIF('中学女子'!$K$13:$K$52,"D")&gt;=1,1,0)</f>
        <v>0</v>
      </c>
    </row>
    <row r="35" spans="2:6" ht="18.75" customHeight="1">
      <c r="B35" s="187"/>
      <c r="C35" s="186">
        <f>IF(COUNTIF('中学男子'!$K$13:$K$52,"E")&gt;=1,1,0)</f>
        <v>0</v>
      </c>
      <c r="D35" s="187"/>
      <c r="E35" s="187"/>
      <c r="F35" s="186">
        <f>IF(COUNTIF('中学女子'!$K$13:$K$52,"E")&gt;=1,1,0)</f>
        <v>0</v>
      </c>
    </row>
    <row r="36" spans="2:6" ht="18.75" customHeight="1">
      <c r="B36" s="187"/>
      <c r="C36" s="187"/>
      <c r="D36" s="187"/>
      <c r="E36" s="187"/>
      <c r="F36" s="186"/>
    </row>
    <row r="37" spans="2:6" ht="18.75" customHeight="1">
      <c r="B37" s="187"/>
      <c r="C37" s="186">
        <f>IF(COUNTIF('中学男子'!$M$13:$M$52,"A")&gt;=1,1,0)</f>
        <v>0</v>
      </c>
      <c r="D37" s="187"/>
      <c r="E37" s="187"/>
      <c r="F37" s="186">
        <f>IF(COUNTIF('中学女子'!$M$13:$M$52,"A")&gt;=1,1,0)</f>
        <v>0</v>
      </c>
    </row>
    <row r="38" spans="2:6" ht="18.75" customHeight="1">
      <c r="B38" s="187"/>
      <c r="C38" s="186">
        <f>IF(COUNTIF('中学男子'!$M$13:$M$52,"B")&gt;=1,1,0)</f>
        <v>0</v>
      </c>
      <c r="D38" s="187"/>
      <c r="E38" s="187"/>
      <c r="F38" s="186">
        <f>IF(COUNTIF('中学女子'!$M$13:$M$52,"B")&gt;=1,1,0)</f>
        <v>0</v>
      </c>
    </row>
    <row r="39" spans="2:6" ht="18.75" customHeight="1">
      <c r="B39" s="187"/>
      <c r="C39" s="186">
        <f>IF(COUNTIF('中学男子'!$M$13:$M$52,"C")&gt;=1,1,0)</f>
        <v>0</v>
      </c>
      <c r="D39" s="187"/>
      <c r="E39" s="187"/>
      <c r="F39" s="186">
        <f>IF(COUNTIF('中学女子'!$M$13:$M$52,"C")&gt;=1,1,0)</f>
        <v>0</v>
      </c>
    </row>
    <row r="40" spans="2:6" ht="18.75" customHeight="1">
      <c r="B40" s="187"/>
      <c r="C40" s="186">
        <f>IF(COUNTIF('中学男子'!$M$13:$M$52,"D")&gt;=1,1,0)</f>
        <v>0</v>
      </c>
      <c r="D40" s="187"/>
      <c r="E40" s="187"/>
      <c r="F40" s="186">
        <f>IF(COUNTIF('中学女子'!$M$13:$M$52,"D")&gt;=1,1,0)</f>
        <v>0</v>
      </c>
    </row>
    <row r="41" spans="2:6" ht="18.75" customHeight="1">
      <c r="B41" s="187"/>
      <c r="C41" s="186">
        <f>IF(COUNTIF('中学男子'!$M$13:$M$52,"E")&gt;=1,1,0)</f>
        <v>0</v>
      </c>
      <c r="D41" s="187"/>
      <c r="E41" s="187"/>
      <c r="F41" s="186">
        <f>IF(COUNTIF('中学女子'!$M$13:$M$52,"E")&gt;=1,1,0)</f>
        <v>0</v>
      </c>
    </row>
    <row r="42" spans="2:6" ht="18.75" customHeight="1">
      <c r="B42" s="187"/>
      <c r="C42" s="187"/>
      <c r="D42" s="187"/>
      <c r="E42" s="187"/>
      <c r="F42" s="187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TEACHER12</cp:lastModifiedBy>
  <cp:lastPrinted>2020-06-09T06:59:32Z</cp:lastPrinted>
  <dcterms:created xsi:type="dcterms:W3CDTF">2008-02-20T03:31:46Z</dcterms:created>
  <dcterms:modified xsi:type="dcterms:W3CDTF">2020-07-01T01:31:17Z</dcterms:modified>
  <cp:category/>
  <cp:version/>
  <cp:contentType/>
  <cp:contentStatus/>
</cp:coreProperties>
</file>