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①男子一覧" sheetId="3" r:id="rId3"/>
    <sheet name="①中学一覧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②参加人数" sheetId="9" r:id="rId9"/>
    <sheet name="サンプル" sheetId="10" r:id="rId10"/>
  </sheets>
  <definedNames>
    <definedName name="_xlnm.Print_Area" localSheetId="2">'①男子一覧'!$A$1:$N$52</definedName>
    <definedName name="_xlnm.Print_Area" localSheetId="3">'①中学一覧'!$A$1:$N$52</definedName>
    <definedName name="_xlnm.Print_Area" localSheetId="8">'②参加人数'!$A$1:$F$28</definedName>
    <definedName name="_xlnm.Print_Area" localSheetId="9">'サンプル'!$A$1:$N$52</definedName>
    <definedName name="_xlnm.Print_Area" localSheetId="0">'最初にご確認ください'!$B$1:$Q$73</definedName>
    <definedName name="_xlnm.Print_Titles" localSheetId="2">'①男子一覧'!$1:$11</definedName>
    <definedName name="_xlnm.Print_Titles" localSheetId="3">'①中学一覧'!$1:$11</definedName>
    <definedName name="_xlnm.Print_Titles" localSheetId="9">'サンプル'!$1:$11</definedName>
  </definedNames>
  <calcPr fullCalcOnLoad="1"/>
</workbook>
</file>

<file path=xl/comments3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</commentList>
</comments>
</file>

<file path=xl/comments4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<sst xmlns="http://schemas.openxmlformats.org/spreadsheetml/2006/main" count="925" uniqueCount="561">
  <si>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</si>
  <si>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</si>
  <si>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</si>
  <si>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</si>
  <si>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</si>
  <si>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</si>
  <si>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</si>
  <si>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</si>
  <si>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</si>
  <si>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</si>
  <si>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</si>
  <si>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</si>
  <si>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</si>
  <si>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</si>
  <si>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</si>
  <si>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</si>
  <si>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</si>
  <si>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</si>
  <si>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</si>
  <si>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</si>
  <si>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</si>
  <si>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</si>
  <si>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</si>
  <si>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</si>
  <si>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</si>
  <si>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</si>
  <si>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</si>
  <si>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</si>
  <si>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</si>
  <si>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</si>
  <si>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</si>
  <si>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</si>
  <si>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</si>
  <si>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</si>
  <si>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</si>
  <si>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</si>
  <si>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</si>
  <si>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</si>
  <si>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</si>
  <si>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</si>
  <si>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</si>
  <si>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</si>
  <si>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</si>
  <si>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</si>
  <si>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</si>
  <si>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</si>
  <si>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</si>
  <si>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</si>
  <si>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</si>
  <si>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</si>
  <si>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</si>
  <si>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</si>
  <si>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</si>
  <si>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</si>
  <si>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</si>
  <si>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</si>
  <si>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</si>
  <si>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</si>
  <si>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</si>
  <si>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</si>
  <si>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</si>
  <si>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</si>
  <si>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</si>
  <si>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</si>
  <si>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</si>
  <si>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</si>
  <si>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</si>
  <si>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</si>
  <si>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</si>
  <si>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</si>
  <si>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</si>
  <si>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</si>
  <si>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</si>
  <si>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</si>
  <si>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</si>
  <si>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</si>
  <si>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</si>
  <si>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</si>
  <si>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</si>
  <si>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</si>
  <si>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</si>
  <si>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</si>
  <si>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</si>
  <si>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</si>
  <si>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</si>
  <si>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</si>
  <si>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</si>
  <si>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</si>
  <si>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</si>
  <si>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</si>
  <si>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</si>
  <si>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</si>
  <si>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</si>
  <si>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</si>
  <si>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</si>
  <si>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</si>
  <si>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</si>
  <si>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</si>
  <si>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</si>
  <si>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</si>
  <si>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</si>
  <si>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</si>
  <si>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</si>
  <si>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</si>
  <si>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</si>
  <si>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</si>
  <si>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</si>
  <si>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</si>
  <si>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</si>
  <si>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</si>
  <si>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</si>
  <si>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</si>
  <si>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</si>
  <si>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</si>
  <si>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</si>
  <si>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</si>
  <si>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</si>
  <si>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</si>
  <si>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</si>
  <si>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</si>
  <si>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</si>
  <si>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</si>
  <si>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</si>
  <si>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</si>
  <si>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</si>
  <si>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</si>
  <si>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</si>
  <si>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</si>
  <si>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</si>
  <si>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</si>
  <si>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</si>
  <si>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</si>
  <si>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</si>
  <si>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</si>
  <si>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</si>
  <si>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</si>
  <si>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</si>
  <si>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</si>
  <si>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</si>
  <si>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</si>
  <si>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</si>
  <si>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</si>
  <si>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</si>
  <si>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</si>
  <si>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</si>
  <si>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</si>
  <si>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</si>
  <si>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</si>
  <si>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</si>
  <si>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</si>
  <si>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</si>
  <si>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</si>
  <si>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</si>
  <si>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</si>
  <si>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</si>
  <si>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</si>
  <si>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</si>
  <si>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</si>
  <si>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</si>
  <si>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</si>
  <si>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</si>
  <si>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</si>
  <si>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</si>
  <si>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</si>
  <si>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</si>
  <si>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</si>
  <si>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</si>
  <si>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</si>
  <si>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</si>
  <si>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</si>
  <si>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</si>
  <si>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</si>
  <si>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</si>
  <si>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</si>
  <si>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</si>
  <si>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</si>
  <si>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</si>
  <si>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</si>
  <si>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</si>
  <si>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</si>
  <si>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</si>
  <si>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</si>
  <si>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</si>
  <si>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</si>
  <si>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</si>
  <si>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</si>
  <si>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</si>
  <si>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</si>
  <si>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</si>
  <si>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</si>
  <si>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</si>
  <si>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</si>
  <si>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</si>
  <si>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</si>
  <si>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</si>
  <si>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</si>
  <si>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</si>
  <si>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</si>
  <si>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</si>
  <si>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</si>
  <si>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</si>
  <si>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</si>
  <si>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</si>
  <si>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</si>
  <si>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</si>
  <si>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</si>
  <si>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</si>
  <si>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</si>
  <si>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</si>
  <si>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</si>
  <si>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</si>
  <si>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</si>
  <si>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</si>
  <si>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</si>
  <si>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</si>
  <si>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</si>
  <si>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</si>
  <si>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</si>
  <si>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</si>
  <si>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</si>
  <si>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</si>
  <si>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</si>
  <si>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</si>
  <si>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</si>
  <si>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</si>
  <si>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</si>
  <si>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</si>
  <si>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</si>
  <si>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</si>
  <si>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</si>
  <si>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</si>
  <si>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</si>
  <si>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</si>
  <si>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</si>
  <si>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</si>
  <si>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</si>
  <si>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</si>
  <si>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</si>
  <si>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</si>
  <si>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</si>
  <si>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</si>
  <si>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</si>
  <si>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</si>
  <si>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</si>
  <si>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</si>
  <si>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</si>
  <si>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</si>
  <si>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</si>
  <si>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</si>
  <si>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</si>
  <si>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</si>
  <si>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</si>
  <si>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</si>
  <si>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</si>
  <si>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</si>
  <si>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</si>
  <si>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</si>
  <si>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</si>
  <si>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</si>
  <si>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</si>
  <si>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</si>
  <si>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</si>
  <si>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</si>
  <si>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</si>
  <si>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</si>
  <si>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</si>
  <si>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</si>
  <si>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</si>
  <si>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</si>
  <si>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</si>
  <si>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</si>
  <si>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</si>
  <si>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</si>
  <si>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</si>
  <si>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</si>
  <si>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</si>
  <si>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</si>
  <si>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</si>
  <si>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</si>
  <si>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</si>
  <si>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</si>
  <si>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</si>
  <si>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</si>
  <si>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</si>
  <si>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</si>
  <si>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</si>
  <si>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</si>
  <si>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</si>
  <si>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</si>
  <si>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</si>
  <si>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</si>
  <si>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</si>
  <si>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</si>
  <si>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</si>
  <si>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</si>
  <si>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</si>
  <si>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</si>
  <si>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</si>
  <si>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</si>
  <si>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</si>
  <si>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</si>
  <si>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</si>
  <si>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</si>
  <si>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</si>
  <si>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</si>
  <si>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</si>
  <si>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</si>
  <si>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</si>
  <si>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</si>
  <si>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</si>
  <si>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</si>
  <si>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</si>
  <si>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</si>
  <si>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</si>
  <si>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</si>
  <si>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</si>
  <si>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</si>
  <si>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</si>
  <si>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</si>
  <si>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</si>
  <si>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</si>
  <si>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</si>
  <si>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</si>
  <si>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</si>
  <si>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</si>
  <si>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</si>
  <si>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</si>
  <si>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</si>
  <si>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</si>
  <si>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</si>
  <si>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</si>
  <si>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</si>
  <si>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</si>
  <si>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</si>
  <si>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</si>
  <si>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</si>
  <si>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</si>
  <si>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</si>
  <si>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</si>
  <si>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</si>
  <si>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</si>
  <si>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</si>
  <si>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</si>
  <si>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</si>
  <si>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</si>
  <si>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</si>
  <si>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</si>
  <si>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</si>
  <si>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</si>
  <si>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</si>
  <si>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</si>
  <si>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</si>
  <si>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</si>
  <si>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</si>
  <si>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</si>
  <si>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</si>
  <si>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</si>
  <si>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</si>
  <si>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</si>
  <si>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</si>
  <si>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</si>
  <si>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</si>
  <si>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</si>
  <si>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</si>
  <si>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</si>
  <si>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</si>
  <si>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</si>
  <si>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</si>
  <si>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</si>
  <si>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</si>
  <si>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4×400mR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</si>
  <si>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</si>
  <si>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</si>
  <si>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</si>
  <si>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</si>
  <si>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</si>
  <si>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</si>
  <si>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</si>
  <si>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</si>
  <si>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</si>
  <si>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</si>
  <si>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</si>
  <si>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</si>
  <si>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</si>
  <si>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</si>
  <si>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</si>
  <si>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</si>
  <si>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</si>
  <si>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</si>
  <si>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</si>
  <si>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</si>
  <si>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</si>
  <si>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</si>
  <si>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</si>
  <si>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</si>
  <si>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</si>
  <si>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</si>
  <si>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</si>
  <si>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</si>
  <si>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</si>
  <si>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</si>
  <si>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</si>
  <si>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</si>
  <si>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</si>
  <si>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</si>
  <si>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</si>
  <si>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</si>
  <si>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</si>
  <si>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</si>
  <si>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</si>
  <si>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</si>
  <si>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</si>
  <si>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</si>
  <si>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</si>
  <si>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</si>
  <si>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</si>
  <si>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</si>
  <si>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</si>
  <si>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</si>
  <si>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</si>
  <si>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</si>
  <si>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</si>
  <si>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</si>
  <si>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</si>
  <si>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</si>
  <si>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</si>
  <si>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</si>
  <si>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</si>
  <si>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</si>
  <si>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</si>
  <si>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</si>
  <si>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</si>
  <si>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</si>
  <si>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</si>
  <si>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</si>
  <si>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</si>
  <si>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</si>
  <si>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</si>
  <si>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</si>
  <si>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</si>
  <si>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</si>
  <si>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</si>
  <si>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</si>
  <si>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</si>
  <si>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</si>
  <si>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</si>
  <si>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</si>
  <si>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</si>
  <si>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</si>
  <si>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</si>
  <si>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</si>
  <si>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</si>
  <si>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</si>
  <si>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</si>
  <si>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</si>
  <si>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</si>
  <si>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</si>
  <si>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</si>
  <si>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</si>
  <si>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</si>
  <si>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</si>
  <si>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</si>
  <si>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</si>
  <si>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</si>
  <si>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</si>
  <si>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</si>
  <si>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</si>
  <si>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</si>
  <si>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</si>
  <si>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</si>
  <si>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</si>
  <si>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</si>
  <si>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</si>
  <si>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</si>
  <si>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</si>
  <si>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</si>
  <si>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</si>
  <si>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</si>
  <si>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</si>
  <si>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</si>
  <si>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</si>
  <si>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</si>
  <si>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</si>
  <si>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</si>
  <si>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</si>
  <si>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</si>
  <si>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</si>
  <si>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</si>
  <si>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</si>
  <si>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</si>
  <si>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</si>
  <si>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</si>
  <si>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</si>
  <si>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</si>
  <si>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</si>
  <si>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</si>
  <si>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</si>
  <si>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</si>
  <si>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</si>
  <si>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</si>
  <si>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</si>
  <si>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</si>
  <si>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</si>
  <si>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</si>
  <si>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</si>
  <si>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</si>
  <si>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</si>
  <si>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</si>
  <si>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</si>
  <si>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</si>
  <si>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</si>
  <si>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</si>
  <si>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</si>
  <si>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</si>
  <si>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</si>
  <si>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</si>
  <si>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</si>
  <si>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</si>
  <si>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</si>
  <si>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</si>
  <si>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</si>
  <si>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</si>
  <si>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</si>
  <si>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</si>
  <si>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</si>
  <si>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</si>
  <si>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</si>
  <si>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</si>
  <si>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</si>
  <si>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</si>
  <si>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</si>
  <si>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</si>
  <si>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</si>
  <si>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</si>
  <si>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</si>
  <si>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</si>
  <si>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</si>
  <si>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四種競技</t>
  </si>
  <si>
    <t>ﾅﾝﾊﾞｰと記録は必ず入力すること。</t>
  </si>
  <si>
    <t>中学新人陸上大会</t>
  </si>
  <si>
    <t>十勝帯広中</t>
  </si>
  <si>
    <t>3000m</t>
  </si>
  <si>
    <t>9.12.54</t>
  </si>
  <si>
    <t>1500m</t>
  </si>
  <si>
    <t>4.15.96</t>
  </si>
  <si>
    <t>学校対抗陸上</t>
  </si>
  <si>
    <t>十勝中</t>
  </si>
  <si>
    <t>3年100m</t>
  </si>
  <si>
    <t>400m</t>
  </si>
  <si>
    <r>
      <t>リレー(ﾒﾝﾊﾞｰに</t>
    </r>
    <r>
      <rPr>
        <b/>
        <sz val="10"/>
        <color indexed="10"/>
        <rFont val="ＭＳ ゴシック"/>
        <family val="3"/>
      </rPr>
      <t>A</t>
    </r>
    <r>
      <rPr>
        <sz val="10"/>
        <rFont val="ＭＳ ゴシック"/>
        <family val="3"/>
      </rPr>
      <t>と入力)</t>
    </r>
  </si>
  <si>
    <t>参加しない選手名は入力しないこと</t>
  </si>
  <si>
    <t>自動計算</t>
  </si>
  <si>
    <t>※必ず入力すること</t>
  </si>
  <si>
    <t>※提出の必要なし</t>
  </si>
  <si>
    <t>男子一覧表</t>
  </si>
  <si>
    <t>女子一覧表</t>
  </si>
  <si>
    <t>十勝帯広中</t>
  </si>
  <si>
    <t>1500m</t>
  </si>
  <si>
    <t>4.26.36</t>
  </si>
  <si>
    <t>砲丸投⑤</t>
  </si>
  <si>
    <t>9.22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</si>
</sst>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 shrinkToFit="1"/>
      <protection locked="0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24" fillId="0" borderId="27" xfId="0" applyFont="1" applyBorder="1" applyAlignment="1" applyProtection="1">
      <alignment horizontal="right" vertical="center" inden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31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2" fillId="25" borderId="38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vertical="center"/>
    </xf>
    <xf numFmtId="0" fontId="5" fillId="25" borderId="40" xfId="0" applyFont="1" applyFill="1" applyBorder="1" applyAlignment="1">
      <alignment horizontal="center" vertical="center"/>
    </xf>
    <xf numFmtId="0" fontId="5" fillId="25" borderId="38" xfId="0" applyFont="1" applyFill="1" applyBorder="1" applyAlignment="1">
      <alignment vertical="center"/>
    </xf>
    <xf numFmtId="49" fontId="5" fillId="25" borderId="39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176" fontId="34" fillId="27" borderId="4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46" xfId="0" applyNumberFormat="1" applyFont="1" applyFill="1" applyBorder="1" applyAlignment="1" applyProtection="1">
      <alignment vertical="center"/>
      <protection/>
    </xf>
    <xf numFmtId="0" fontId="34" fillId="27" borderId="46" xfId="0" applyFont="1" applyFill="1" applyBorder="1" applyAlignment="1" applyProtection="1">
      <alignment horizontal="center" vertical="center"/>
      <protection/>
    </xf>
    <xf numFmtId="38" fontId="34" fillId="0" borderId="46" xfId="49" applyFont="1" applyFill="1" applyBorder="1" applyAlignment="1" applyProtection="1">
      <alignment horizontal="center" vertical="center"/>
      <protection/>
    </xf>
    <xf numFmtId="0" fontId="34" fillId="27" borderId="46" xfId="0" applyFont="1" applyFill="1" applyBorder="1" applyAlignment="1" applyProtection="1">
      <alignment vertical="center"/>
      <protection/>
    </xf>
    <xf numFmtId="187" fontId="34" fillId="27" borderId="46" xfId="49" applyNumberFormat="1" applyFont="1" applyFill="1" applyBorder="1" applyAlignment="1" applyProtection="1">
      <alignment horizontal="right" vertical="center"/>
      <protection/>
    </xf>
    <xf numFmtId="0" fontId="34" fillId="27" borderId="4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48" xfId="0" applyNumberFormat="1" applyFont="1" applyFill="1" applyBorder="1" applyAlignment="1" applyProtection="1">
      <alignment vertical="center"/>
      <protection/>
    </xf>
    <xf numFmtId="0" fontId="34" fillId="27" borderId="49" xfId="0" applyFont="1" applyFill="1" applyBorder="1" applyAlignment="1" applyProtection="1">
      <alignment horizontal="center" vertical="center"/>
      <protection/>
    </xf>
    <xf numFmtId="38" fontId="34" fillId="0" borderId="49" xfId="49" applyFont="1" applyFill="1" applyBorder="1" applyAlignment="1" applyProtection="1">
      <alignment horizontal="center" vertical="center"/>
      <protection/>
    </xf>
    <xf numFmtId="0" fontId="34" fillId="27" borderId="49" xfId="0" applyFont="1" applyFill="1" applyBorder="1" applyAlignment="1" applyProtection="1">
      <alignment vertical="center"/>
      <protection/>
    </xf>
    <xf numFmtId="187" fontId="34" fillId="27" borderId="49" xfId="49" applyNumberFormat="1" applyFont="1" applyFill="1" applyBorder="1" applyAlignment="1" applyProtection="1">
      <alignment horizontal="right" vertical="center"/>
      <protection/>
    </xf>
    <xf numFmtId="0" fontId="34" fillId="27" borderId="37" xfId="0" applyFont="1" applyFill="1" applyBorder="1" applyAlignment="1" applyProtection="1">
      <alignment vertical="center"/>
      <protection/>
    </xf>
    <xf numFmtId="0" fontId="34" fillId="27" borderId="41" xfId="0" applyFont="1" applyFill="1" applyBorder="1" applyAlignment="1" applyProtection="1">
      <alignment horizontal="center" vertical="center"/>
      <protection/>
    </xf>
    <xf numFmtId="0" fontId="34" fillId="27" borderId="50" xfId="0" applyFont="1" applyFill="1" applyBorder="1" applyAlignment="1" applyProtection="1">
      <alignment horizontal="center" vertical="center"/>
      <protection/>
    </xf>
    <xf numFmtId="38" fontId="34" fillId="0" borderId="50" xfId="49" applyFont="1" applyFill="1" applyBorder="1" applyAlignment="1" applyProtection="1">
      <alignment horizontal="center" vertical="center"/>
      <protection/>
    </xf>
    <xf numFmtId="0" fontId="34" fillId="27" borderId="50" xfId="0" applyFont="1" applyFill="1" applyBorder="1" applyAlignment="1" applyProtection="1">
      <alignment vertical="center"/>
      <protection/>
    </xf>
    <xf numFmtId="187" fontId="34" fillId="27" borderId="50" xfId="49" applyNumberFormat="1" applyFont="1" applyFill="1" applyBorder="1" applyAlignment="1" applyProtection="1">
      <alignment horizontal="right" vertical="center"/>
      <protection/>
    </xf>
    <xf numFmtId="0" fontId="34" fillId="27" borderId="44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51" xfId="49" applyNumberFormat="1" applyFont="1" applyFill="1" applyBorder="1" applyAlignment="1" applyProtection="1">
      <alignment horizontal="right" vertical="center"/>
      <protection/>
    </xf>
    <xf numFmtId="0" fontId="34" fillId="27" borderId="52" xfId="0" applyFont="1" applyFill="1" applyBorder="1" applyAlignment="1" applyProtection="1">
      <alignment vertical="center"/>
      <protection/>
    </xf>
    <xf numFmtId="0" fontId="55" fillId="27" borderId="53" xfId="0" applyFont="1" applyFill="1" applyBorder="1" applyAlignment="1" applyProtection="1">
      <alignment horizontal="center" vertical="center"/>
      <protection/>
    </xf>
    <xf numFmtId="0" fontId="55" fillId="27" borderId="54" xfId="0" applyFont="1" applyFill="1" applyBorder="1" applyAlignment="1" applyProtection="1">
      <alignment horizontal="center" vertical="center"/>
      <protection/>
    </xf>
    <xf numFmtId="0" fontId="55" fillId="27" borderId="36" xfId="0" applyFont="1" applyFill="1" applyBorder="1" applyAlignment="1" applyProtection="1">
      <alignment horizontal="center" vertical="center"/>
      <protection/>
    </xf>
    <xf numFmtId="0" fontId="55" fillId="27" borderId="55" xfId="0" applyFont="1" applyFill="1" applyBorder="1" applyAlignment="1" applyProtection="1">
      <alignment horizontal="center" vertical="center"/>
      <protection/>
    </xf>
    <xf numFmtId="0" fontId="56" fillId="23" borderId="10" xfId="0" applyFont="1" applyFill="1" applyBorder="1" applyAlignment="1" applyProtection="1">
      <alignment vertical="center"/>
      <protection hidden="1"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54" xfId="0" applyFont="1" applyFill="1" applyBorder="1" applyAlignment="1" applyProtection="1">
      <alignment horizontal="center" vertical="center"/>
      <protection/>
    </xf>
    <xf numFmtId="0" fontId="34" fillId="23" borderId="36" xfId="0" applyFont="1" applyFill="1" applyBorder="1" applyAlignment="1" applyProtection="1">
      <alignment horizontal="center" vertical="center"/>
      <protection/>
    </xf>
    <xf numFmtId="0" fontId="5" fillId="23" borderId="56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6" fillId="0" borderId="0" xfId="0" applyFont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/>
    </xf>
    <xf numFmtId="0" fontId="2" fillId="0" borderId="58" xfId="0" applyFont="1" applyFill="1" applyBorder="1" applyAlignment="1" applyProtection="1">
      <alignment vertical="center" shrinkToFit="1"/>
      <protection/>
    </xf>
    <xf numFmtId="0" fontId="63" fillId="3" borderId="10" xfId="0" applyFont="1" applyFill="1" applyBorder="1" applyAlignment="1" applyProtection="1">
      <alignment vertical="center" shrinkToFit="1"/>
      <protection hidden="1"/>
    </xf>
    <xf numFmtId="0" fontId="62" fillId="27" borderId="10" xfId="0" applyFont="1" applyFill="1" applyBorder="1" applyAlignment="1" applyProtection="1">
      <alignment vertical="center" shrinkToFit="1"/>
      <protection hidden="1"/>
    </xf>
    <xf numFmtId="0" fontId="0" fillId="23" borderId="59" xfId="0" applyFill="1" applyBorder="1" applyAlignment="1" applyProtection="1">
      <alignment horizontal="left" vertical="center" indent="1"/>
      <protection locked="0"/>
    </xf>
    <xf numFmtId="0" fontId="24" fillId="23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0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2" fillId="0" borderId="65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40" fillId="0" borderId="61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30" fillId="29" borderId="0" xfId="0" applyFont="1" applyFill="1" applyAlignment="1" applyProtection="1">
      <alignment horizontal="center" vertical="center"/>
      <protection hidden="1"/>
    </xf>
    <xf numFmtId="0" fontId="37" fillId="0" borderId="65" xfId="0" applyFont="1" applyBorder="1" applyAlignment="1" applyProtection="1">
      <alignment horizontal="left" vertical="center"/>
      <protection locked="0"/>
    </xf>
    <xf numFmtId="0" fontId="37" fillId="0" borderId="66" xfId="0" applyFont="1" applyBorder="1" applyAlignment="1" applyProtection="1">
      <alignment horizontal="left" vertical="center"/>
      <protection locked="0"/>
    </xf>
    <xf numFmtId="0" fontId="37" fillId="0" borderId="67" xfId="0" applyFont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49" xfId="0" applyFont="1" applyFill="1" applyBorder="1" applyAlignment="1" applyProtection="1">
      <alignment horizontal="center" vertical="center"/>
      <protection/>
    </xf>
    <xf numFmtId="0" fontId="2" fillId="27" borderId="56" xfId="0" applyFont="1" applyFill="1" applyBorder="1" applyAlignment="1" applyProtection="1">
      <alignment horizontal="center" vertical="center"/>
      <protection/>
    </xf>
    <xf numFmtId="0" fontId="34" fillId="27" borderId="65" xfId="0" applyFont="1" applyFill="1" applyBorder="1" applyAlignment="1" applyProtection="1">
      <alignment horizontal="center" vertical="center"/>
      <protection/>
    </xf>
    <xf numFmtId="0" fontId="34" fillId="27" borderId="66" xfId="0" applyFont="1" applyFill="1" applyBorder="1" applyAlignment="1" applyProtection="1">
      <alignment horizontal="center" vertical="center"/>
      <protection/>
    </xf>
    <xf numFmtId="0" fontId="19" fillId="21" borderId="10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39" fillId="21" borderId="0" xfId="0" applyFont="1" applyFill="1" applyAlignment="1">
      <alignment horizontal="center" vertical="center"/>
    </xf>
    <xf numFmtId="0" fontId="39" fillId="21" borderId="7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36" fillId="0" borderId="0" xfId="0" applyFont="1" applyBorder="1" applyAlignment="1" applyProtection="1">
      <alignment horizontal="left" vertical="center"/>
      <protection hidden="1"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34" fillId="3" borderId="46" xfId="0" applyNumberFormat="1" applyFont="1" applyFill="1" applyBorder="1" applyAlignment="1" applyProtection="1">
      <alignment vertical="center"/>
      <protection hidden="1"/>
    </xf>
    <xf numFmtId="176" fontId="34" fillId="3" borderId="48" xfId="0" applyNumberFormat="1" applyFont="1" applyFill="1" applyBorder="1" applyAlignment="1" applyProtection="1">
      <alignment vertical="center"/>
      <protection hidden="1"/>
    </xf>
    <xf numFmtId="176" fontId="34" fillId="3" borderId="40" xfId="0" applyNumberFormat="1" applyFont="1" applyFill="1" applyBorder="1" applyAlignment="1" applyProtection="1">
      <alignment vertical="center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center" vertical="center"/>
      <protection hidden="1"/>
    </xf>
    <xf numFmtId="0" fontId="34" fillId="3" borderId="46" xfId="0" applyFont="1" applyFill="1" applyBorder="1" applyAlignment="1" applyProtection="1">
      <alignment horizontal="center" vertical="center"/>
      <protection hidden="1"/>
    </xf>
    <xf numFmtId="38" fontId="35" fillId="3" borderId="46" xfId="49" applyFont="1" applyFill="1" applyBorder="1" applyAlignment="1" applyProtection="1">
      <alignment horizontal="center" vertical="center"/>
      <protection hidden="1"/>
    </xf>
    <xf numFmtId="0" fontId="34" fillId="3" borderId="46" xfId="0" applyFont="1" applyFill="1" applyBorder="1" applyAlignment="1" applyProtection="1">
      <alignment vertical="center"/>
      <protection hidden="1"/>
    </xf>
    <xf numFmtId="187" fontId="35" fillId="3" borderId="46" xfId="49" applyNumberFormat="1" applyFont="1" applyFill="1" applyBorder="1" applyAlignment="1" applyProtection="1">
      <alignment vertical="center"/>
      <protection hidden="1"/>
    </xf>
    <xf numFmtId="0" fontId="34" fillId="3" borderId="47" xfId="0" applyFont="1" applyFill="1" applyBorder="1" applyAlignment="1" applyProtection="1">
      <alignment vertical="center"/>
      <protection hidden="1"/>
    </xf>
    <xf numFmtId="0" fontId="34" fillId="3" borderId="13" xfId="0" applyFont="1" applyFill="1" applyBorder="1" applyAlignment="1" applyProtection="1">
      <alignment horizontal="center" vertical="center"/>
      <protection hidden="1"/>
    </xf>
    <xf numFmtId="0" fontId="34" fillId="3" borderId="49" xfId="0" applyFont="1" applyFill="1" applyBorder="1" applyAlignment="1" applyProtection="1">
      <alignment horizontal="center" vertical="center"/>
      <protection hidden="1"/>
    </xf>
    <xf numFmtId="38" fontId="35" fillId="3" borderId="24" xfId="49" applyFont="1" applyFill="1" applyBorder="1" applyAlignment="1" applyProtection="1">
      <alignment horizontal="center" vertical="center"/>
      <protection hidden="1"/>
    </xf>
    <xf numFmtId="0" fontId="34" fillId="3" borderId="49" xfId="0" applyFont="1" applyFill="1" applyBorder="1" applyAlignment="1" applyProtection="1">
      <alignment vertical="center"/>
      <protection hidden="1"/>
    </xf>
    <xf numFmtId="187" fontId="35" fillId="3" borderId="49" xfId="49" applyNumberFormat="1" applyFont="1" applyFill="1" applyBorder="1" applyAlignment="1" applyProtection="1">
      <alignment vertical="center"/>
      <protection hidden="1"/>
    </xf>
    <xf numFmtId="0" fontId="34" fillId="3" borderId="37" xfId="0" applyFont="1" applyFill="1" applyBorder="1" applyAlignment="1" applyProtection="1">
      <alignment vertical="center"/>
      <protection hidden="1"/>
    </xf>
    <xf numFmtId="0" fontId="34" fillId="3" borderId="41" xfId="0" applyFont="1" applyFill="1" applyBorder="1" applyAlignment="1" applyProtection="1">
      <alignment horizontal="center" vertical="center"/>
      <protection hidden="1"/>
    </xf>
    <xf numFmtId="0" fontId="34" fillId="3" borderId="50" xfId="0" applyFont="1" applyFill="1" applyBorder="1" applyAlignment="1" applyProtection="1">
      <alignment horizontal="center" vertical="center"/>
      <protection hidden="1"/>
    </xf>
    <xf numFmtId="38" fontId="35" fillId="3" borderId="50" xfId="49" applyFont="1" applyFill="1" applyBorder="1" applyAlignment="1" applyProtection="1">
      <alignment horizontal="center" vertical="center"/>
      <protection hidden="1"/>
    </xf>
    <xf numFmtId="0" fontId="34" fillId="3" borderId="50" xfId="0" applyFont="1" applyFill="1" applyBorder="1" applyAlignment="1" applyProtection="1">
      <alignment vertical="center"/>
      <protection hidden="1"/>
    </xf>
    <xf numFmtId="187" fontId="35" fillId="3" borderId="50" xfId="49" applyNumberFormat="1" applyFont="1" applyFill="1" applyBorder="1" applyAlignment="1" applyProtection="1">
      <alignment vertical="center"/>
      <protection hidden="1"/>
    </xf>
    <xf numFmtId="0" fontId="34" fillId="3" borderId="44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4" fillId="3" borderId="65" xfId="0" applyFont="1" applyFill="1" applyBorder="1" applyAlignment="1" applyProtection="1">
      <alignment horizontal="center" vertical="center"/>
      <protection hidden="1"/>
    </xf>
    <xf numFmtId="0" fontId="34" fillId="3" borderId="66" xfId="0" applyFont="1" applyFill="1" applyBorder="1" applyAlignment="1" applyProtection="1">
      <alignment horizontal="center" vertical="center"/>
      <protection hidden="1"/>
    </xf>
    <xf numFmtId="187" fontId="35" fillId="3" borderId="51" xfId="49" applyNumberFormat="1" applyFont="1" applyFill="1" applyBorder="1" applyAlignment="1" applyProtection="1">
      <alignment vertical="center"/>
      <protection hidden="1"/>
    </xf>
    <xf numFmtId="0" fontId="34" fillId="3" borderId="52" xfId="0" applyFont="1" applyFill="1" applyBorder="1" applyAlignment="1" applyProtection="1">
      <alignment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 hidden="1"/>
    </xf>
    <xf numFmtId="0" fontId="2" fillId="27" borderId="49" xfId="0" applyFont="1" applyFill="1" applyBorder="1" applyAlignment="1" applyProtection="1">
      <alignment horizontal="center" vertical="center"/>
      <protection hidden="1"/>
    </xf>
    <xf numFmtId="0" fontId="2" fillId="27" borderId="56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7" borderId="10" xfId="0" applyFont="1" applyFill="1" applyBorder="1" applyAlignment="1" applyProtection="1">
      <alignment horizontal="center" vertical="center" shrinkToFit="1"/>
      <protection hidden="1"/>
    </xf>
    <xf numFmtId="49" fontId="23" fillId="7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5" borderId="10" xfId="0" applyFont="1" applyFill="1" applyBorder="1" applyAlignment="1" applyProtection="1">
      <alignment horizontal="center" vertical="center" shrinkToFit="1"/>
      <protection hidden="1"/>
    </xf>
    <xf numFmtId="49" fontId="23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55" fillId="27" borderId="53" xfId="0" applyFont="1" applyFill="1" applyBorder="1" applyAlignment="1" applyProtection="1">
      <alignment horizontal="center" vertical="center"/>
      <protection hidden="1"/>
    </xf>
    <xf numFmtId="0" fontId="55" fillId="27" borderId="54" xfId="0" applyFont="1" applyFill="1" applyBorder="1" applyAlignment="1" applyProtection="1">
      <alignment horizontal="center" vertical="center"/>
      <protection hidden="1"/>
    </xf>
    <xf numFmtId="0" fontId="55" fillId="27" borderId="36" xfId="0" applyFont="1" applyFill="1" applyBorder="1" applyAlignment="1" applyProtection="1">
      <alignment horizontal="center" vertical="center"/>
      <protection hidden="1"/>
    </xf>
    <xf numFmtId="0" fontId="55" fillId="27" borderId="55" xfId="0" applyFont="1" applyFill="1" applyBorder="1" applyAlignment="1" applyProtection="1">
      <alignment horizontal="center" vertical="center"/>
      <protection hidden="1"/>
    </xf>
    <xf numFmtId="0" fontId="33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horizontal="center" vertical="center"/>
      <protection hidden="1"/>
    </xf>
    <xf numFmtId="49" fontId="33" fillId="23" borderId="10" xfId="0" applyNumberFormat="1" applyFont="1" applyFill="1" applyBorder="1" applyAlignment="1" applyProtection="1">
      <alignment horizontal="right" vertical="center"/>
      <protection hidden="1"/>
    </xf>
    <xf numFmtId="49" fontId="33" fillId="23" borderId="10" xfId="0" applyNumberFormat="1" applyFont="1" applyFill="1" applyBorder="1" applyAlignment="1" applyProtection="1">
      <alignment vertical="center"/>
      <protection hidden="1"/>
    </xf>
    <xf numFmtId="0" fontId="33" fillId="23" borderId="12" xfId="0" applyFont="1" applyFill="1" applyBorder="1" applyAlignment="1" applyProtection="1">
      <alignment horizontal="center" vertical="center"/>
      <protection hidden="1"/>
    </xf>
    <xf numFmtId="0" fontId="33" fillId="23" borderId="54" xfId="0" applyFont="1" applyFill="1" applyBorder="1" applyAlignment="1" applyProtection="1">
      <alignment horizontal="center" vertical="center"/>
      <protection hidden="1"/>
    </xf>
    <xf numFmtId="0" fontId="35" fillId="23" borderId="36" xfId="0" applyFont="1" applyFill="1" applyBorder="1" applyAlignment="1" applyProtection="1">
      <alignment horizontal="center" vertical="center"/>
      <protection hidden="1"/>
    </xf>
    <xf numFmtId="0" fontId="33" fillId="23" borderId="56" xfId="0" applyFont="1" applyFill="1" applyBorder="1" applyAlignment="1" applyProtection="1">
      <alignment vertical="center"/>
      <protection hidden="1"/>
    </xf>
    <xf numFmtId="176" fontId="5" fillId="21" borderId="10" xfId="0" applyNumberFormat="1" applyFont="1" applyFill="1" applyBorder="1" applyAlignment="1" applyProtection="1">
      <alignment vertical="center"/>
      <protection hidden="1"/>
    </xf>
    <xf numFmtId="0" fontId="3" fillId="0" borderId="72" xfId="0" applyFont="1" applyFill="1" applyBorder="1" applyAlignment="1" applyProtection="1">
      <alignment horizontal="center" vertical="center" shrinkToFit="1"/>
      <protection hidden="1"/>
    </xf>
    <xf numFmtId="0" fontId="3" fillId="0" borderId="73" xfId="0" applyFont="1" applyFill="1" applyBorder="1" applyAlignment="1" applyProtection="1">
      <alignment vertical="center" shrinkToFit="1"/>
      <protection hidden="1"/>
    </xf>
    <xf numFmtId="0" fontId="11" fillId="0" borderId="65" xfId="0" applyFont="1" applyBorder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left" vertical="center"/>
      <protection hidden="1"/>
    </xf>
    <xf numFmtId="0" fontId="11" fillId="0" borderId="67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4" fillId="27" borderId="16" xfId="0" applyFont="1" applyFill="1" applyBorder="1" applyAlignment="1" applyProtection="1">
      <alignment horizontal="center" vertical="center"/>
      <protection hidden="1"/>
    </xf>
    <xf numFmtId="176" fontId="34" fillId="27" borderId="46" xfId="0" applyNumberFormat="1" applyFont="1" applyFill="1" applyBorder="1" applyAlignment="1" applyProtection="1">
      <alignment vertical="center"/>
      <protection hidden="1"/>
    </xf>
    <xf numFmtId="0" fontId="34" fillId="27" borderId="46" xfId="0" applyFont="1" applyFill="1" applyBorder="1" applyAlignment="1" applyProtection="1">
      <alignment horizontal="center" vertical="center"/>
      <protection hidden="1"/>
    </xf>
    <xf numFmtId="38" fontId="34" fillId="27" borderId="46" xfId="49" applyFont="1" applyFill="1" applyBorder="1" applyAlignment="1" applyProtection="1">
      <alignment horizontal="center" vertical="center"/>
      <protection hidden="1"/>
    </xf>
    <xf numFmtId="0" fontId="34" fillId="27" borderId="46" xfId="0" applyFont="1" applyFill="1" applyBorder="1" applyAlignment="1" applyProtection="1">
      <alignment vertical="center"/>
      <protection hidden="1"/>
    </xf>
    <xf numFmtId="187" fontId="34" fillId="27" borderId="46" xfId="49" applyNumberFormat="1" applyFont="1" applyFill="1" applyBorder="1" applyAlignment="1" applyProtection="1">
      <alignment horizontal="right" vertical="center"/>
      <protection hidden="1"/>
    </xf>
    <xf numFmtId="0" fontId="34" fillId="27" borderId="47" xfId="0" applyFont="1" applyFill="1" applyBorder="1" applyAlignment="1" applyProtection="1">
      <alignment vertical="center"/>
      <protection hidden="1"/>
    </xf>
    <xf numFmtId="0" fontId="34" fillId="27" borderId="13" xfId="0" applyFont="1" applyFill="1" applyBorder="1" applyAlignment="1" applyProtection="1">
      <alignment horizontal="center" vertical="center"/>
      <protection hidden="1"/>
    </xf>
    <xf numFmtId="176" fontId="34" fillId="27" borderId="48" xfId="0" applyNumberFormat="1" applyFont="1" applyFill="1" applyBorder="1" applyAlignment="1" applyProtection="1">
      <alignment vertical="center"/>
      <protection hidden="1"/>
    </xf>
    <xf numFmtId="0" fontId="34" fillId="27" borderId="49" xfId="0" applyFont="1" applyFill="1" applyBorder="1" applyAlignment="1" applyProtection="1">
      <alignment horizontal="center" vertical="center"/>
      <protection hidden="1"/>
    </xf>
    <xf numFmtId="38" fontId="34" fillId="27" borderId="24" xfId="49" applyFont="1" applyFill="1" applyBorder="1" applyAlignment="1" applyProtection="1">
      <alignment horizontal="center" vertical="center"/>
      <protection hidden="1"/>
    </xf>
    <xf numFmtId="0" fontId="34" fillId="27" borderId="49" xfId="0" applyFont="1" applyFill="1" applyBorder="1" applyAlignment="1" applyProtection="1">
      <alignment vertical="center"/>
      <protection hidden="1"/>
    </xf>
    <xf numFmtId="187" fontId="34" fillId="27" borderId="49" xfId="49" applyNumberFormat="1" applyFont="1" applyFill="1" applyBorder="1" applyAlignment="1" applyProtection="1">
      <alignment horizontal="right" vertical="center"/>
      <protection hidden="1"/>
    </xf>
    <xf numFmtId="0" fontId="34" fillId="27" borderId="37" xfId="0" applyFont="1" applyFill="1" applyBorder="1" applyAlignment="1" applyProtection="1">
      <alignment vertical="center"/>
      <protection hidden="1"/>
    </xf>
    <xf numFmtId="0" fontId="34" fillId="27" borderId="41" xfId="0" applyFont="1" applyFill="1" applyBorder="1" applyAlignment="1" applyProtection="1">
      <alignment horizontal="center" vertical="center"/>
      <protection hidden="1"/>
    </xf>
    <xf numFmtId="176" fontId="34" fillId="27" borderId="40" xfId="0" applyNumberFormat="1" applyFont="1" applyFill="1" applyBorder="1" applyAlignment="1" applyProtection="1">
      <alignment vertical="center"/>
      <protection hidden="1"/>
    </xf>
    <xf numFmtId="0" fontId="34" fillId="27" borderId="50" xfId="0" applyFont="1" applyFill="1" applyBorder="1" applyAlignment="1" applyProtection="1">
      <alignment horizontal="center" vertical="center"/>
      <protection hidden="1"/>
    </xf>
    <xf numFmtId="38" fontId="34" fillId="27" borderId="50" xfId="49" applyFont="1" applyFill="1" applyBorder="1" applyAlignment="1" applyProtection="1">
      <alignment horizontal="center" vertical="center"/>
      <protection hidden="1"/>
    </xf>
    <xf numFmtId="0" fontId="34" fillId="27" borderId="50" xfId="0" applyFont="1" applyFill="1" applyBorder="1" applyAlignment="1" applyProtection="1">
      <alignment vertical="center"/>
      <protection hidden="1"/>
    </xf>
    <xf numFmtId="187" fontId="34" fillId="27" borderId="50" xfId="49" applyNumberFormat="1" applyFont="1" applyFill="1" applyBorder="1" applyAlignment="1" applyProtection="1">
      <alignment horizontal="right" vertical="center"/>
      <protection hidden="1"/>
    </xf>
    <xf numFmtId="0" fontId="34" fillId="27" borderId="44" xfId="0" applyFont="1" applyFill="1" applyBorder="1" applyAlignment="1" applyProtection="1">
      <alignment vertical="center"/>
      <protection hidden="1"/>
    </xf>
    <xf numFmtId="0" fontId="34" fillId="27" borderId="65" xfId="0" applyFont="1" applyFill="1" applyBorder="1" applyAlignment="1" applyProtection="1">
      <alignment horizontal="center" vertical="center"/>
      <protection hidden="1"/>
    </xf>
    <xf numFmtId="0" fontId="34" fillId="27" borderId="66" xfId="0" applyFont="1" applyFill="1" applyBorder="1" applyAlignment="1" applyProtection="1">
      <alignment horizontal="center" vertical="center"/>
      <protection hidden="1"/>
    </xf>
    <xf numFmtId="187" fontId="34" fillId="27" borderId="51" xfId="49" applyNumberFormat="1" applyFont="1" applyFill="1" applyBorder="1" applyAlignment="1" applyProtection="1">
      <alignment horizontal="right" vertical="center"/>
      <protection hidden="1"/>
    </xf>
    <xf numFmtId="0" fontId="34" fillId="27" borderId="52" xfId="0" applyFont="1" applyFill="1" applyBorder="1" applyAlignment="1" applyProtection="1">
      <alignment vertical="center"/>
      <protection hidden="1"/>
    </xf>
    <xf numFmtId="0" fontId="57" fillId="23" borderId="12" xfId="0" applyFont="1" applyFill="1" applyBorder="1" applyAlignment="1" applyProtection="1">
      <alignment horizontal="center" vertical="center"/>
      <protection hidden="1"/>
    </xf>
    <xf numFmtId="0" fontId="57" fillId="23" borderId="54" xfId="0" applyFont="1" applyFill="1" applyBorder="1" applyAlignment="1" applyProtection="1">
      <alignment horizontal="center" vertical="center"/>
      <protection hidden="1"/>
    </xf>
    <xf numFmtId="0" fontId="34" fillId="23" borderId="36" xfId="0" applyFont="1" applyFill="1" applyBorder="1" applyAlignment="1" applyProtection="1">
      <alignment horizontal="center" vertical="center"/>
      <protection hidden="1"/>
    </xf>
    <xf numFmtId="0" fontId="5" fillId="23" borderId="56" xfId="0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2" fillId="0" borderId="58" xfId="0" applyFont="1" applyFill="1" applyBorder="1" applyAlignment="1" applyProtection="1">
      <alignment vertical="center" shrinkToFit="1"/>
      <protection hidden="1"/>
    </xf>
    <xf numFmtId="0" fontId="32" fillId="0" borderId="24" xfId="0" applyFont="1" applyBorder="1" applyAlignment="1">
      <alignment horizontal="center" vertical="center"/>
    </xf>
    <xf numFmtId="0" fontId="48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</xdr:row>
      <xdr:rowOff>28575</xdr:rowOff>
    </xdr:from>
    <xdr:to>
      <xdr:col>13</xdr:col>
      <xdr:colOff>457200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696075" y="561975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19050</xdr:rowOff>
    </xdr:from>
    <xdr:to>
      <xdr:col>13</xdr:col>
      <xdr:colOff>485775</xdr:colOff>
      <xdr:row>8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724650" y="552450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14" t="s">
        <v>337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ht="12" customHeight="1" thickBot="1"/>
    <row r="3" spans="2:17" ht="7.5" customHeight="1">
      <c r="B3" s="205" t="s">
        <v>338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8.75" customHeight="1"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2:17" ht="18.75" customHeight="1"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</row>
    <row r="6" spans="2:17" ht="8.25" customHeight="1" thickBot="1"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04" t="s">
        <v>235</v>
      </c>
      <c r="C9" s="204"/>
      <c r="D9" s="204"/>
      <c r="E9" s="204"/>
      <c r="F9" s="204"/>
      <c r="G9" s="204"/>
      <c r="H9" s="204"/>
      <c r="I9" s="204"/>
      <c r="J9" s="204"/>
      <c r="K9" s="204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03" t="s">
        <v>226</v>
      </c>
      <c r="C11" s="203"/>
      <c r="D11" s="59"/>
      <c r="E11" s="59"/>
      <c r="F11" s="59"/>
      <c r="G11" s="59"/>
      <c r="H11" s="59"/>
      <c r="I11" s="59"/>
      <c r="J11" s="59"/>
      <c r="K11" s="59"/>
      <c r="L11" s="55"/>
      <c r="M11" s="55"/>
      <c r="N11" s="55"/>
      <c r="O11" s="55"/>
      <c r="P11" s="55"/>
      <c r="Q11" s="55"/>
      <c r="R11" s="55"/>
      <c r="S11" s="55"/>
    </row>
    <row r="12" spans="2:19" ht="15.75" customHeight="1">
      <c r="B12" s="56" t="s">
        <v>371</v>
      </c>
      <c r="C12" s="56"/>
      <c r="D12" s="56"/>
      <c r="E12" s="56"/>
      <c r="F12" s="56"/>
      <c r="G12" s="5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2:19" ht="15.75" customHeight="1">
      <c r="B13" s="56" t="s">
        <v>297</v>
      </c>
      <c r="C13" s="56"/>
      <c r="D13" s="56"/>
      <c r="E13" s="56"/>
      <c r="F13" s="56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2:19" ht="15.75" customHeight="1">
      <c r="B14" s="56" t="s">
        <v>227</v>
      </c>
      <c r="C14" s="56"/>
      <c r="D14" s="56"/>
      <c r="E14" s="56"/>
      <c r="F14" s="56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2:19" ht="15.75" customHeight="1">
      <c r="B15" s="56" t="s">
        <v>372</v>
      </c>
      <c r="C15" s="56"/>
      <c r="D15" s="56"/>
      <c r="E15" s="56"/>
      <c r="F15" s="56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2:19" ht="15.75" customHeight="1">
      <c r="B16" s="56" t="s">
        <v>373</v>
      </c>
      <c r="C16" s="56"/>
      <c r="D16" s="56"/>
      <c r="E16" s="56"/>
      <c r="F16" s="56"/>
      <c r="G16" s="5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2:19" ht="15.75" customHeight="1">
      <c r="B17" s="56" t="s">
        <v>234</v>
      </c>
      <c r="C17" s="56"/>
      <c r="D17" s="56"/>
      <c r="E17" s="56"/>
      <c r="F17" s="56"/>
      <c r="G17" s="5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5.75" customHeight="1">
      <c r="B18" s="60" t="s">
        <v>374</v>
      </c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2:19" ht="14.25">
      <c r="B19" s="60" t="s">
        <v>375</v>
      </c>
      <c r="C19" s="56"/>
      <c r="D19" s="56"/>
      <c r="E19" s="56"/>
      <c r="F19" s="56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03" t="s">
        <v>197</v>
      </c>
      <c r="C23" s="104" t="s">
        <v>314</v>
      </c>
      <c r="D23" s="104" t="s">
        <v>198</v>
      </c>
      <c r="E23" s="105" t="s">
        <v>298</v>
      </c>
      <c r="F23" s="106" t="s">
        <v>307</v>
      </c>
      <c r="G23" s="107" t="s">
        <v>199</v>
      </c>
      <c r="H23" s="39" t="s">
        <v>225</v>
      </c>
      <c r="I23" s="26" t="s">
        <v>309</v>
      </c>
      <c r="J23" s="52" t="s">
        <v>225</v>
      </c>
      <c r="K23" s="27" t="s">
        <v>309</v>
      </c>
      <c r="L23" s="46" t="s">
        <v>376</v>
      </c>
      <c r="M23" s="108" t="s">
        <v>358</v>
      </c>
      <c r="N23" s="109" t="s">
        <v>377</v>
      </c>
      <c r="O23" s="110" t="s">
        <v>358</v>
      </c>
    </row>
    <row r="24" spans="2:15" ht="12.75" customHeight="1">
      <c r="B24" s="111" t="s">
        <v>224</v>
      </c>
      <c r="C24" s="112">
        <v>123</v>
      </c>
      <c r="D24" s="28" t="s">
        <v>294</v>
      </c>
      <c r="E24" s="28" t="s">
        <v>299</v>
      </c>
      <c r="F24" s="28" t="s">
        <v>378</v>
      </c>
      <c r="G24" s="29">
        <v>3</v>
      </c>
      <c r="H24" s="30" t="s">
        <v>379</v>
      </c>
      <c r="I24" s="31" t="s">
        <v>380</v>
      </c>
      <c r="J24" s="30" t="s">
        <v>381</v>
      </c>
      <c r="K24" s="31" t="s">
        <v>382</v>
      </c>
      <c r="L24" s="61" t="s">
        <v>383</v>
      </c>
      <c r="M24" s="113">
        <v>44.32</v>
      </c>
      <c r="N24" s="114"/>
      <c r="O24" s="115"/>
    </row>
    <row r="25" spans="2:15" ht="12.75" customHeight="1" thickBot="1">
      <c r="B25" s="116" t="s">
        <v>224</v>
      </c>
      <c r="C25" s="117">
        <v>552</v>
      </c>
      <c r="D25" s="118" t="s">
        <v>295</v>
      </c>
      <c r="E25" s="118" t="s">
        <v>299</v>
      </c>
      <c r="F25" s="118" t="s">
        <v>384</v>
      </c>
      <c r="G25" s="119">
        <v>3</v>
      </c>
      <c r="H25" s="120" t="s">
        <v>385</v>
      </c>
      <c r="I25" s="121" t="s">
        <v>386</v>
      </c>
      <c r="J25" s="120"/>
      <c r="K25" s="121"/>
      <c r="L25" s="122"/>
      <c r="M25" s="123"/>
      <c r="N25" s="124" t="s">
        <v>387</v>
      </c>
      <c r="O25" s="125" t="s">
        <v>388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5" customFormat="1" ht="14.25">
      <c r="B31" s="17" t="s">
        <v>308</v>
      </c>
      <c r="C31" s="53"/>
      <c r="D31" s="53"/>
      <c r="E31" s="53"/>
      <c r="F31" s="53"/>
      <c r="G31" s="53"/>
      <c r="H31" s="54"/>
      <c r="I31" s="54"/>
      <c r="J31" s="54"/>
      <c r="K31" s="54"/>
    </row>
    <row r="32" spans="2:11" s="55" customFormat="1" ht="14.25">
      <c r="B32" s="53"/>
      <c r="C32" s="53"/>
      <c r="D32" s="53"/>
      <c r="E32" s="53"/>
      <c r="F32" s="53"/>
      <c r="G32" s="53"/>
      <c r="H32" s="56"/>
      <c r="I32" s="56"/>
      <c r="J32" s="56"/>
      <c r="K32" s="56"/>
    </row>
    <row r="33" spans="2:11" s="55" customFormat="1" ht="15.75" customHeight="1">
      <c r="B33" s="53" t="s">
        <v>311</v>
      </c>
      <c r="C33" s="53"/>
      <c r="D33" s="53"/>
      <c r="E33" s="53"/>
      <c r="F33" s="53"/>
      <c r="G33" s="53"/>
      <c r="H33" s="56"/>
      <c r="I33" s="56"/>
      <c r="J33" s="56"/>
      <c r="K33" s="56"/>
    </row>
    <row r="34" spans="2:11" s="55" customFormat="1" ht="15.75" customHeight="1">
      <c r="B34" s="56" t="s">
        <v>344</v>
      </c>
      <c r="C34" s="53"/>
      <c r="D34" s="53"/>
      <c r="E34" s="53"/>
      <c r="F34" s="53"/>
      <c r="G34" s="53"/>
      <c r="H34" s="56"/>
      <c r="I34" s="56"/>
      <c r="J34" s="56"/>
      <c r="K34" s="56"/>
    </row>
    <row r="35" spans="2:11" s="55" customFormat="1" ht="14.25">
      <c r="B35" s="56"/>
      <c r="C35" s="53"/>
      <c r="D35" s="53"/>
      <c r="E35" s="53"/>
      <c r="F35" s="53"/>
      <c r="G35" s="53"/>
      <c r="H35" s="56"/>
      <c r="I35" s="56"/>
      <c r="J35" s="56"/>
      <c r="K35" s="56"/>
    </row>
    <row r="36" spans="2:11" s="55" customFormat="1" ht="11.25" customHeight="1">
      <c r="B36" s="53"/>
      <c r="C36" s="53"/>
      <c r="D36" s="53"/>
      <c r="E36" s="53"/>
      <c r="F36" s="53"/>
      <c r="G36" s="53"/>
      <c r="H36" s="56"/>
      <c r="I36" s="56"/>
      <c r="J36" s="56"/>
      <c r="K36" s="56"/>
    </row>
    <row r="37" spans="2:9" s="55" customFormat="1" ht="14.25">
      <c r="B37" s="17" t="s">
        <v>389</v>
      </c>
      <c r="C37" s="53"/>
      <c r="D37" s="53"/>
      <c r="E37" s="53"/>
      <c r="F37" s="53"/>
      <c r="G37" s="53"/>
      <c r="H37" s="53"/>
      <c r="I37" s="53"/>
    </row>
    <row r="38" spans="2:9" s="55" customFormat="1" ht="14.25">
      <c r="B38" s="53"/>
      <c r="C38" s="53"/>
      <c r="D38" s="53"/>
      <c r="E38" s="53"/>
      <c r="F38" s="53"/>
      <c r="G38" s="53"/>
      <c r="H38" s="53"/>
      <c r="I38" s="53"/>
    </row>
    <row r="39" spans="2:9" s="55" customFormat="1" ht="16.5" customHeight="1">
      <c r="B39" s="53" t="s">
        <v>277</v>
      </c>
      <c r="C39" s="53"/>
      <c r="D39" s="53"/>
      <c r="E39" s="53"/>
      <c r="F39" s="53"/>
      <c r="G39" s="53"/>
      <c r="H39" s="53"/>
      <c r="I39" s="53"/>
    </row>
    <row r="40" spans="2:11" s="55" customFormat="1" ht="16.5" customHeight="1">
      <c r="B40" s="56" t="s">
        <v>345</v>
      </c>
      <c r="C40" s="56"/>
      <c r="D40" s="56"/>
      <c r="E40" s="56"/>
      <c r="F40" s="56"/>
      <c r="G40" s="56"/>
      <c r="H40" s="56"/>
      <c r="I40" s="56"/>
      <c r="J40" s="56"/>
      <c r="K40" s="56"/>
    </row>
    <row r="41" spans="2:11" s="55" customFormat="1" ht="14.25"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2:11" s="55" customFormat="1" ht="14.25">
      <c r="B42" s="53"/>
      <c r="C42" s="56"/>
      <c r="D42" s="56"/>
      <c r="E42" s="56"/>
      <c r="F42" s="56"/>
      <c r="G42" s="56"/>
      <c r="H42" s="56"/>
      <c r="I42" s="56"/>
      <c r="J42" s="56"/>
      <c r="K42" s="56"/>
    </row>
    <row r="43" spans="2:11" s="55" customFormat="1" ht="14.25">
      <c r="B43" s="17" t="s">
        <v>339</v>
      </c>
      <c r="C43" s="53"/>
      <c r="D43" s="53"/>
      <c r="E43" s="53"/>
      <c r="F43" s="53"/>
      <c r="G43" s="53"/>
      <c r="H43" s="56"/>
      <c r="I43" s="56"/>
      <c r="J43" s="56"/>
      <c r="K43" s="56"/>
    </row>
    <row r="44" spans="2:9" s="55" customFormat="1" ht="14.25">
      <c r="B44" s="53"/>
      <c r="C44" s="53"/>
      <c r="D44" s="53"/>
      <c r="E44" s="53"/>
      <c r="F44" s="53"/>
      <c r="G44" s="53"/>
      <c r="H44" s="53"/>
      <c r="I44" s="53"/>
    </row>
    <row r="45" spans="2:9" s="55" customFormat="1" ht="16.5" customHeight="1">
      <c r="B45" s="53" t="s">
        <v>390</v>
      </c>
      <c r="C45" s="53"/>
      <c r="D45" s="53"/>
      <c r="E45" s="53"/>
      <c r="F45" s="53"/>
      <c r="G45" s="53"/>
      <c r="H45" s="53"/>
      <c r="I45" s="53"/>
    </row>
    <row r="46" spans="2:9" s="55" customFormat="1" ht="14.25">
      <c r="B46" s="55" t="s">
        <v>391</v>
      </c>
      <c r="C46" s="53"/>
      <c r="D46" s="53"/>
      <c r="E46" s="53"/>
      <c r="F46" s="53"/>
      <c r="G46" s="53"/>
      <c r="H46" s="53"/>
      <c r="I46" s="53"/>
    </row>
    <row r="47" spans="3:9" s="55" customFormat="1" ht="14.25">
      <c r="C47" s="53"/>
      <c r="D47" s="53"/>
      <c r="E47" s="53"/>
      <c r="F47" s="53"/>
      <c r="G47" s="53"/>
      <c r="H47" s="53"/>
      <c r="I47" s="53"/>
    </row>
    <row r="48" spans="2:9" s="55" customFormat="1" ht="14.25">
      <c r="B48" s="53"/>
      <c r="C48" s="53"/>
      <c r="D48" s="53"/>
      <c r="E48" s="53"/>
      <c r="F48" s="53"/>
      <c r="G48" s="53"/>
      <c r="H48" s="53"/>
      <c r="I48" s="53"/>
    </row>
    <row r="49" spans="2:9" s="55" customFormat="1" ht="14.25">
      <c r="B49" s="17" t="s">
        <v>340</v>
      </c>
      <c r="C49" s="53"/>
      <c r="D49" s="53"/>
      <c r="E49" s="53"/>
      <c r="F49" s="53"/>
      <c r="G49" s="53"/>
      <c r="H49" s="53"/>
      <c r="I49" s="53"/>
    </row>
    <row r="50" spans="2:9" s="55" customFormat="1" ht="14.25">
      <c r="B50" s="53"/>
      <c r="C50" s="53"/>
      <c r="D50" s="53"/>
      <c r="E50" s="53"/>
      <c r="F50" s="53"/>
      <c r="G50" s="53"/>
      <c r="H50" s="53"/>
      <c r="I50" s="53"/>
    </row>
    <row r="51" spans="2:9" s="55" customFormat="1" ht="16.5" customHeight="1">
      <c r="B51" s="53" t="s">
        <v>310</v>
      </c>
      <c r="C51" s="53"/>
      <c r="D51" s="53"/>
      <c r="E51" s="53"/>
      <c r="F51" s="53"/>
      <c r="G51" s="53"/>
      <c r="H51" s="53"/>
      <c r="I51" s="53"/>
    </row>
    <row r="52" spans="2:9" s="55" customFormat="1" ht="14.25">
      <c r="B52" s="53"/>
      <c r="C52" s="53"/>
      <c r="D52" s="53"/>
      <c r="E52" s="53"/>
      <c r="F52" s="53"/>
      <c r="G52" s="53"/>
      <c r="H52" s="53"/>
      <c r="I52" s="53"/>
    </row>
    <row r="53" spans="2:9" s="55" customFormat="1" ht="14.25">
      <c r="B53" s="53"/>
      <c r="C53" s="53"/>
      <c r="D53" s="53"/>
      <c r="E53" s="53"/>
      <c r="F53" s="53"/>
      <c r="G53" s="53"/>
      <c r="H53" s="53"/>
      <c r="I53" s="53"/>
    </row>
    <row r="54" spans="2:9" s="55" customFormat="1" ht="14.25">
      <c r="B54" s="17" t="s">
        <v>341</v>
      </c>
      <c r="C54" s="53"/>
      <c r="D54" s="53"/>
      <c r="E54" s="53"/>
      <c r="F54" s="53"/>
      <c r="G54" s="53"/>
      <c r="H54" s="53"/>
      <c r="I54" s="53"/>
    </row>
    <row r="55" spans="2:9" s="55" customFormat="1" ht="14.25">
      <c r="B55" s="53"/>
      <c r="C55" s="53"/>
      <c r="D55" s="53"/>
      <c r="E55" s="53"/>
      <c r="F55" s="53"/>
      <c r="G55" s="53"/>
      <c r="H55" s="53"/>
      <c r="I55" s="53"/>
    </row>
    <row r="56" spans="2:9" s="55" customFormat="1" ht="16.5" customHeight="1">
      <c r="B56" s="56" t="s">
        <v>302</v>
      </c>
      <c r="C56" s="53"/>
      <c r="D56" s="53"/>
      <c r="E56" s="53"/>
      <c r="F56" s="53"/>
      <c r="G56" s="53"/>
      <c r="H56" s="53"/>
      <c r="I56" s="53"/>
    </row>
    <row r="57" spans="2:9" s="55" customFormat="1" ht="16.5" customHeight="1">
      <c r="B57" s="57" t="s">
        <v>392</v>
      </c>
      <c r="C57" s="53"/>
      <c r="D57" s="53"/>
      <c r="E57" s="53"/>
      <c r="F57" s="53"/>
      <c r="G57" s="53"/>
      <c r="H57" s="53"/>
      <c r="I57" s="53"/>
    </row>
    <row r="58" spans="2:9" s="55" customFormat="1" ht="14.25">
      <c r="B58" s="53"/>
      <c r="C58" s="53"/>
      <c r="D58" s="53"/>
      <c r="E58" s="53"/>
      <c r="F58" s="53"/>
      <c r="G58" s="53"/>
      <c r="H58" s="53"/>
      <c r="I58" s="53"/>
    </row>
    <row r="59" spans="2:9" s="55" customFormat="1" ht="14.25">
      <c r="B59" s="17" t="s">
        <v>342</v>
      </c>
      <c r="C59" s="53"/>
      <c r="D59" s="53"/>
      <c r="E59" s="53"/>
      <c r="F59" s="53"/>
      <c r="G59" s="53"/>
      <c r="H59" s="53"/>
      <c r="I59" s="53"/>
    </row>
    <row r="60" spans="2:9" s="55" customFormat="1" ht="14.25">
      <c r="B60" s="53"/>
      <c r="C60" s="53"/>
      <c r="D60" s="53"/>
      <c r="E60" s="53"/>
      <c r="F60" s="53"/>
      <c r="G60" s="53"/>
      <c r="H60" s="53"/>
      <c r="I60" s="53"/>
    </row>
    <row r="61" spans="2:9" s="55" customFormat="1" ht="16.5" customHeight="1">
      <c r="B61" s="53" t="s">
        <v>230</v>
      </c>
      <c r="C61" s="53"/>
      <c r="D61" s="53"/>
      <c r="E61" s="53"/>
      <c r="F61" s="53"/>
      <c r="G61" s="53"/>
      <c r="H61" s="53"/>
      <c r="I61" s="53"/>
    </row>
    <row r="62" spans="2:9" s="55" customFormat="1" ht="16.5" customHeight="1">
      <c r="B62" s="53"/>
      <c r="C62" s="58"/>
      <c r="D62" s="53" t="s">
        <v>343</v>
      </c>
      <c r="E62" s="53"/>
      <c r="G62" s="53"/>
      <c r="H62" s="53"/>
      <c r="I62" s="53"/>
    </row>
    <row r="63" spans="2:9" s="55" customFormat="1" ht="16.5" customHeight="1">
      <c r="B63" s="56" t="s">
        <v>231</v>
      </c>
      <c r="C63" s="56"/>
      <c r="D63" s="53"/>
      <c r="E63" s="53"/>
      <c r="F63" s="53"/>
      <c r="G63" s="53"/>
      <c r="H63" s="53"/>
      <c r="I63" s="53"/>
    </row>
    <row r="64" spans="2:11" s="55" customFormat="1" ht="16.5" customHeight="1">
      <c r="B64" s="53" t="s">
        <v>312</v>
      </c>
      <c r="C64" s="53"/>
      <c r="D64" s="53"/>
      <c r="E64" s="53"/>
      <c r="F64" s="53"/>
      <c r="G64" s="53"/>
      <c r="H64" s="53"/>
      <c r="I64" s="53"/>
      <c r="J64" s="53"/>
      <c r="K64" s="53"/>
    </row>
    <row r="65" spans="2:11" s="55" customFormat="1" ht="16.5" customHeight="1">
      <c r="B65" s="53" t="s">
        <v>313</v>
      </c>
      <c r="C65" s="53"/>
      <c r="D65" s="53"/>
      <c r="E65" s="53"/>
      <c r="F65" s="53"/>
      <c r="G65" s="53"/>
      <c r="H65" s="53"/>
      <c r="I65" s="53"/>
      <c r="J65" s="53"/>
      <c r="K65" s="53"/>
    </row>
    <row r="66" spans="2:11" s="55" customFormat="1" ht="16.5" customHeight="1">
      <c r="B66" s="53"/>
      <c r="C66" s="53" t="s">
        <v>278</v>
      </c>
      <c r="D66" s="53"/>
      <c r="E66" s="53"/>
      <c r="F66" s="53"/>
      <c r="G66" s="53"/>
      <c r="H66" s="53"/>
      <c r="I66" s="53"/>
      <c r="J66" s="53"/>
      <c r="K66" s="53"/>
    </row>
    <row r="67" spans="2:11" s="55" customFormat="1" ht="16.5" customHeight="1">
      <c r="B67" s="53"/>
      <c r="C67" s="53" t="s">
        <v>279</v>
      </c>
      <c r="D67" s="53"/>
      <c r="E67" s="53"/>
      <c r="F67" s="53"/>
      <c r="G67" s="53"/>
      <c r="H67" s="53"/>
      <c r="I67" s="53"/>
      <c r="J67" s="53"/>
      <c r="K67" s="53"/>
    </row>
    <row r="68" spans="2:9" s="55" customFormat="1" ht="14.25">
      <c r="B68" s="56"/>
      <c r="C68" s="56"/>
      <c r="D68" s="53"/>
      <c r="E68" s="53"/>
      <c r="F68" s="53"/>
      <c r="G68" s="53"/>
      <c r="H68" s="53"/>
      <c r="I68" s="53"/>
    </row>
    <row r="69" spans="1:9" s="55" customFormat="1" ht="14.25">
      <c r="A69" s="17" t="s">
        <v>393</v>
      </c>
      <c r="B69" s="53"/>
      <c r="C69" s="56"/>
      <c r="D69" s="53"/>
      <c r="E69" s="53"/>
      <c r="F69" s="53"/>
      <c r="G69" s="53"/>
      <c r="H69" s="53"/>
      <c r="I69" s="53"/>
    </row>
    <row r="70" s="55" customFormat="1" ht="16.5" customHeight="1"/>
    <row r="71" s="55" customFormat="1" ht="14.25">
      <c r="B71" s="53" t="s">
        <v>394</v>
      </c>
    </row>
    <row r="72" spans="2:9" s="55" customFormat="1" ht="14.25">
      <c r="B72" s="53" t="s">
        <v>395</v>
      </c>
      <c r="C72" s="53"/>
      <c r="D72" s="53"/>
      <c r="E72" s="53"/>
      <c r="F72" s="53"/>
      <c r="G72" s="53"/>
      <c r="H72" s="53"/>
      <c r="I72" s="53"/>
    </row>
    <row r="73" spans="3:5" s="55" customFormat="1" ht="14.25">
      <c r="C73" s="53"/>
      <c r="D73" s="53"/>
      <c r="E73" s="53"/>
    </row>
    <row r="74" spans="3:5" s="55" customFormat="1" ht="14.25">
      <c r="C74" s="53"/>
      <c r="D74" s="53"/>
      <c r="E74" s="53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J20" sqref="J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0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225" t="s">
        <v>316</v>
      </c>
      <c r="B1" s="226"/>
      <c r="C1" s="239" t="s">
        <v>539</v>
      </c>
      <c r="D1" s="240"/>
      <c r="E1" s="241"/>
      <c r="F1" s="47"/>
      <c r="G1" s="227" t="s">
        <v>554</v>
      </c>
      <c r="H1" s="227"/>
      <c r="I1" s="227"/>
      <c r="J1" s="242" t="s">
        <v>502</v>
      </c>
      <c r="K1" s="242"/>
      <c r="L1" s="242"/>
      <c r="M1" s="242"/>
      <c r="N1" s="242"/>
    </row>
    <row r="2" spans="1:14" ht="15.75" customHeight="1" thickBot="1">
      <c r="A2" s="48"/>
      <c r="B2" s="48"/>
      <c r="C2" s="222" t="s">
        <v>208</v>
      </c>
      <c r="D2" s="222"/>
      <c r="E2" s="222"/>
      <c r="F2" s="62"/>
      <c r="G2" s="48"/>
      <c r="H2" s="50"/>
      <c r="I2" s="66"/>
      <c r="J2" s="145"/>
      <c r="K2" s="146"/>
      <c r="L2" s="146"/>
      <c r="M2" s="146"/>
      <c r="N2" s="146"/>
    </row>
    <row r="3" spans="1:14" ht="20.25" customHeight="1" thickBot="1">
      <c r="A3" s="216" t="s">
        <v>352</v>
      </c>
      <c r="B3" s="217"/>
      <c r="C3" s="220" t="s">
        <v>540</v>
      </c>
      <c r="D3" s="221"/>
      <c r="E3" s="90"/>
      <c r="F3" s="91" t="s">
        <v>351</v>
      </c>
      <c r="G3" s="223" t="s">
        <v>499</v>
      </c>
      <c r="H3" s="223"/>
      <c r="I3" s="224" t="s">
        <v>500</v>
      </c>
      <c r="J3" s="224"/>
      <c r="K3" s="224"/>
      <c r="L3" s="224"/>
      <c r="M3" s="146"/>
      <c r="N3" s="146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79"/>
      <c r="K4" s="79"/>
      <c r="L4" s="79"/>
      <c r="M4" s="146"/>
      <c r="N4" s="146"/>
    </row>
    <row r="5" spans="1:14" ht="13.5" customHeight="1">
      <c r="A5" s="77"/>
      <c r="B5" s="77"/>
      <c r="C5" s="147" t="s">
        <v>324</v>
      </c>
      <c r="D5" s="148" t="s">
        <v>325</v>
      </c>
      <c r="E5" s="149">
        <v>6</v>
      </c>
      <c r="F5" s="150" t="s">
        <v>327</v>
      </c>
      <c r="G5" s="150" t="s">
        <v>503</v>
      </c>
      <c r="H5" s="151">
        <v>1000</v>
      </c>
      <c r="I5" s="152" t="s">
        <v>329</v>
      </c>
      <c r="J5" s="153">
        <v>6000</v>
      </c>
      <c r="K5" s="154" t="s">
        <v>331</v>
      </c>
      <c r="L5" s="79"/>
      <c r="M5" s="146"/>
      <c r="N5" s="146"/>
    </row>
    <row r="6" spans="1:14" ht="13.5" customHeight="1">
      <c r="A6" s="77"/>
      <c r="B6" s="77"/>
      <c r="C6" s="155"/>
      <c r="D6" s="156" t="s">
        <v>326</v>
      </c>
      <c r="E6" s="157">
        <v>4</v>
      </c>
      <c r="F6" s="158" t="s">
        <v>327</v>
      </c>
      <c r="G6" s="158" t="s">
        <v>503</v>
      </c>
      <c r="H6" s="159">
        <v>1000</v>
      </c>
      <c r="I6" s="160" t="s">
        <v>329</v>
      </c>
      <c r="J6" s="161">
        <v>4000</v>
      </c>
      <c r="K6" s="162" t="s">
        <v>331</v>
      </c>
      <c r="L6" s="79"/>
      <c r="M6" s="146"/>
      <c r="N6" s="146"/>
    </row>
    <row r="7" spans="1:14" ht="13.5" customHeight="1" thickBot="1">
      <c r="A7" s="77"/>
      <c r="B7" s="77"/>
      <c r="C7" s="155"/>
      <c r="D7" s="163" t="s">
        <v>504</v>
      </c>
      <c r="E7" s="127">
        <v>1</v>
      </c>
      <c r="F7" s="164" t="s">
        <v>505</v>
      </c>
      <c r="G7" s="164" t="s">
        <v>503</v>
      </c>
      <c r="H7" s="165">
        <v>1500</v>
      </c>
      <c r="I7" s="166" t="s">
        <v>329</v>
      </c>
      <c r="J7" s="167">
        <v>1500</v>
      </c>
      <c r="K7" s="168" t="s">
        <v>331</v>
      </c>
      <c r="L7" s="79"/>
      <c r="M7" s="146"/>
      <c r="N7" s="146"/>
    </row>
    <row r="8" spans="1:14" ht="13.5" customHeight="1" thickBot="1">
      <c r="A8" s="77"/>
      <c r="B8" s="77"/>
      <c r="C8" s="155"/>
      <c r="D8" s="169"/>
      <c r="E8" s="169"/>
      <c r="F8" s="147"/>
      <c r="G8" s="170"/>
      <c r="H8" s="246" t="s">
        <v>330</v>
      </c>
      <c r="I8" s="247"/>
      <c r="J8" s="171">
        <v>11500</v>
      </c>
      <c r="K8" s="172" t="s">
        <v>331</v>
      </c>
      <c r="L8" s="79"/>
      <c r="M8" s="146"/>
      <c r="N8" s="146"/>
    </row>
    <row r="9" spans="1:14" ht="7.5" customHeight="1">
      <c r="A9" s="77"/>
      <c r="B9" s="77"/>
      <c r="C9" s="78"/>
      <c r="D9" s="62"/>
      <c r="E9" s="62"/>
      <c r="F9" s="62"/>
      <c r="G9" s="48"/>
      <c r="H9" s="50"/>
      <c r="I9" s="50"/>
      <c r="J9" s="79"/>
      <c r="K9" s="79"/>
      <c r="L9" s="79"/>
      <c r="M9" s="146"/>
      <c r="N9" s="146"/>
    </row>
    <row r="10" spans="1:14" ht="15.75" customHeight="1">
      <c r="A10" s="48"/>
      <c r="B10" s="126" t="s">
        <v>396</v>
      </c>
      <c r="C10" s="48"/>
      <c r="D10" s="48"/>
      <c r="E10" s="50"/>
      <c r="F10" s="49"/>
      <c r="G10" s="218" t="s">
        <v>305</v>
      </c>
      <c r="H10" s="218"/>
      <c r="I10" s="219" t="s">
        <v>306</v>
      </c>
      <c r="J10" s="219"/>
      <c r="K10" s="243" t="s">
        <v>397</v>
      </c>
      <c r="L10" s="244"/>
      <c r="M10" s="244"/>
      <c r="N10" s="245"/>
    </row>
    <row r="11" spans="1:14" s="25" customFormat="1" ht="15.75" customHeight="1">
      <c r="A11" s="67" t="s">
        <v>197</v>
      </c>
      <c r="B11" s="67" t="s">
        <v>506</v>
      </c>
      <c r="C11" s="67" t="s">
        <v>507</v>
      </c>
      <c r="D11" s="67" t="s">
        <v>508</v>
      </c>
      <c r="E11" s="68" t="s">
        <v>307</v>
      </c>
      <c r="F11" s="67" t="s">
        <v>199</v>
      </c>
      <c r="G11" s="80" t="s">
        <v>225</v>
      </c>
      <c r="H11" s="81" t="s">
        <v>309</v>
      </c>
      <c r="I11" s="82" t="s">
        <v>225</v>
      </c>
      <c r="J11" s="83" t="s">
        <v>309</v>
      </c>
      <c r="K11" s="173" t="s">
        <v>376</v>
      </c>
      <c r="L11" s="174" t="s">
        <v>358</v>
      </c>
      <c r="M11" s="175" t="s">
        <v>377</v>
      </c>
      <c r="N11" s="176" t="s">
        <v>358</v>
      </c>
    </row>
    <row r="12" spans="1:14" s="5" customFormat="1" ht="15.75" customHeight="1">
      <c r="A12" s="100" t="s">
        <v>360</v>
      </c>
      <c r="B12" s="63">
        <v>500</v>
      </c>
      <c r="C12" s="32" t="s">
        <v>295</v>
      </c>
      <c r="D12" s="32" t="s">
        <v>509</v>
      </c>
      <c r="E12" s="177" t="s">
        <v>556</v>
      </c>
      <c r="F12" s="84">
        <v>1</v>
      </c>
      <c r="G12" s="32" t="s">
        <v>510</v>
      </c>
      <c r="H12" s="85" t="s">
        <v>511</v>
      </c>
      <c r="I12" s="32" t="s">
        <v>557</v>
      </c>
      <c r="J12" s="85" t="s">
        <v>558</v>
      </c>
      <c r="K12" s="178" t="s">
        <v>512</v>
      </c>
      <c r="L12" s="179">
        <v>42.55</v>
      </c>
      <c r="M12" s="180"/>
      <c r="N12" s="181"/>
    </row>
    <row r="13" spans="1:14" s="5" customFormat="1" ht="17.25" customHeight="1">
      <c r="A13" s="182">
        <v>1</v>
      </c>
      <c r="B13" s="183">
        <v>101</v>
      </c>
      <c r="C13" s="183" t="s">
        <v>513</v>
      </c>
      <c r="D13" s="183" t="s">
        <v>514</v>
      </c>
      <c r="E13" s="138" t="s">
        <v>540</v>
      </c>
      <c r="F13" s="184">
        <v>3</v>
      </c>
      <c r="G13" s="185" t="s">
        <v>65</v>
      </c>
      <c r="H13" s="186">
        <v>9.98</v>
      </c>
      <c r="I13" s="185" t="s">
        <v>67</v>
      </c>
      <c r="J13" s="187" t="s">
        <v>515</v>
      </c>
      <c r="K13" s="188" t="s">
        <v>501</v>
      </c>
      <c r="L13" s="189">
        <v>38.01</v>
      </c>
      <c r="M13" s="197"/>
      <c r="N13" s="198"/>
    </row>
    <row r="14" spans="1:14" s="5" customFormat="1" ht="17.25" customHeight="1">
      <c r="A14" s="182">
        <v>2</v>
      </c>
      <c r="B14" s="183">
        <v>102</v>
      </c>
      <c r="C14" s="183" t="s">
        <v>516</v>
      </c>
      <c r="D14" s="183" t="s">
        <v>517</v>
      </c>
      <c r="E14" s="138" t="s">
        <v>540</v>
      </c>
      <c r="F14" s="184">
        <v>2</v>
      </c>
      <c r="G14" s="185" t="s">
        <v>65</v>
      </c>
      <c r="H14" s="186">
        <v>9.98</v>
      </c>
      <c r="I14" s="185" t="s">
        <v>67</v>
      </c>
      <c r="J14" s="187" t="s">
        <v>518</v>
      </c>
      <c r="K14" s="188" t="s">
        <v>501</v>
      </c>
      <c r="L14" s="189"/>
      <c r="M14" s="197"/>
      <c r="N14" s="198"/>
    </row>
    <row r="15" spans="1:14" s="5" customFormat="1" ht="17.25" customHeight="1">
      <c r="A15" s="182">
        <v>3</v>
      </c>
      <c r="B15" s="183">
        <v>103</v>
      </c>
      <c r="C15" s="183" t="s">
        <v>519</v>
      </c>
      <c r="D15" s="183" t="s">
        <v>520</v>
      </c>
      <c r="E15" s="138" t="s">
        <v>540</v>
      </c>
      <c r="F15" s="184">
        <v>3</v>
      </c>
      <c r="G15" s="185" t="s">
        <v>65</v>
      </c>
      <c r="H15" s="186">
        <v>10.01</v>
      </c>
      <c r="I15" s="185"/>
      <c r="J15" s="187"/>
      <c r="K15" s="188" t="s">
        <v>501</v>
      </c>
      <c r="L15" s="189"/>
      <c r="M15" s="197"/>
      <c r="N15" s="198"/>
    </row>
    <row r="16" spans="1:14" s="5" customFormat="1" ht="17.25" customHeight="1">
      <c r="A16" s="182">
        <v>4</v>
      </c>
      <c r="B16" s="183">
        <v>104</v>
      </c>
      <c r="C16" s="183" t="s">
        <v>521</v>
      </c>
      <c r="D16" s="183" t="s">
        <v>522</v>
      </c>
      <c r="E16" s="138" t="s">
        <v>540</v>
      </c>
      <c r="F16" s="184">
        <v>2</v>
      </c>
      <c r="G16" s="185" t="s">
        <v>65</v>
      </c>
      <c r="H16" s="186">
        <v>10.03</v>
      </c>
      <c r="I16" s="185"/>
      <c r="J16" s="187"/>
      <c r="K16" s="188" t="s">
        <v>501</v>
      </c>
      <c r="L16" s="189"/>
      <c r="M16" s="197"/>
      <c r="N16" s="198"/>
    </row>
    <row r="17" spans="1:14" s="5" customFormat="1" ht="17.25" customHeight="1">
      <c r="A17" s="182">
        <v>5</v>
      </c>
      <c r="B17" s="183">
        <v>105</v>
      </c>
      <c r="C17" s="183" t="s">
        <v>523</v>
      </c>
      <c r="D17" s="183" t="s">
        <v>524</v>
      </c>
      <c r="E17" s="138" t="s">
        <v>540</v>
      </c>
      <c r="F17" s="184">
        <v>2</v>
      </c>
      <c r="G17" s="185" t="s">
        <v>541</v>
      </c>
      <c r="H17" s="186" t="s">
        <v>542</v>
      </c>
      <c r="I17" s="185" t="s">
        <v>543</v>
      </c>
      <c r="J17" s="187" t="s">
        <v>544</v>
      </c>
      <c r="K17" s="188"/>
      <c r="L17" s="189"/>
      <c r="M17" s="197"/>
      <c r="N17" s="198"/>
    </row>
    <row r="18" spans="1:14" s="5" customFormat="1" ht="17.25" customHeight="1">
      <c r="A18" s="182">
        <v>6</v>
      </c>
      <c r="B18" s="183">
        <v>106</v>
      </c>
      <c r="C18" s="183" t="s">
        <v>525</v>
      </c>
      <c r="D18" s="183" t="s">
        <v>526</v>
      </c>
      <c r="E18" s="138" t="s">
        <v>540</v>
      </c>
      <c r="F18" s="184">
        <v>1</v>
      </c>
      <c r="G18" s="185" t="s">
        <v>248</v>
      </c>
      <c r="H18" s="186">
        <v>2.35</v>
      </c>
      <c r="I18" s="185" t="s">
        <v>559</v>
      </c>
      <c r="J18" s="187" t="s">
        <v>560</v>
      </c>
      <c r="K18" s="188"/>
      <c r="L18" s="189"/>
      <c r="M18" s="197"/>
      <c r="N18" s="198"/>
    </row>
    <row r="19" spans="1:14" s="5" customFormat="1" ht="17.25" customHeight="1">
      <c r="A19" s="182">
        <v>7</v>
      </c>
      <c r="B19" s="183">
        <v>107</v>
      </c>
      <c r="C19" s="183" t="s">
        <v>527</v>
      </c>
      <c r="D19" s="183" t="s">
        <v>528</v>
      </c>
      <c r="E19" s="138" t="s">
        <v>540</v>
      </c>
      <c r="F19" s="184">
        <v>1</v>
      </c>
      <c r="G19" s="185" t="s">
        <v>559</v>
      </c>
      <c r="H19" s="186">
        <v>10.58</v>
      </c>
      <c r="I19" s="185"/>
      <c r="J19" s="187"/>
      <c r="K19" s="188"/>
      <c r="L19" s="189"/>
      <c r="M19" s="197"/>
      <c r="N19" s="198"/>
    </row>
    <row r="20" spans="1:14" s="5" customFormat="1" ht="17.25" customHeight="1">
      <c r="A20" s="182">
        <v>8</v>
      </c>
      <c r="B20" s="183">
        <v>108</v>
      </c>
      <c r="C20" s="183" t="s">
        <v>529</v>
      </c>
      <c r="D20" s="183" t="s">
        <v>530</v>
      </c>
      <c r="E20" s="138" t="s">
        <v>540</v>
      </c>
      <c r="F20" s="184">
        <v>1</v>
      </c>
      <c r="G20" s="185" t="s">
        <v>250</v>
      </c>
      <c r="H20" s="186">
        <v>5.85</v>
      </c>
      <c r="I20" s="185"/>
      <c r="J20" s="187"/>
      <c r="K20" s="188"/>
      <c r="L20" s="189"/>
      <c r="M20" s="197"/>
      <c r="N20" s="198"/>
    </row>
    <row r="21" spans="1:14" s="5" customFormat="1" ht="17.25" customHeight="1">
      <c r="A21" s="182">
        <v>9</v>
      </c>
      <c r="B21" s="183">
        <v>109</v>
      </c>
      <c r="C21" s="183" t="s">
        <v>531</v>
      </c>
      <c r="D21" s="183" t="s">
        <v>532</v>
      </c>
      <c r="E21" s="138" t="s">
        <v>540</v>
      </c>
      <c r="F21" s="184">
        <v>3</v>
      </c>
      <c r="G21" s="185" t="s">
        <v>252</v>
      </c>
      <c r="H21" s="186">
        <v>8.4</v>
      </c>
      <c r="I21" s="185"/>
      <c r="J21" s="187"/>
      <c r="K21" s="188" t="s">
        <v>501</v>
      </c>
      <c r="L21" s="189"/>
      <c r="M21" s="197"/>
      <c r="N21" s="198"/>
    </row>
    <row r="22" spans="1:14" s="5" customFormat="1" ht="17.25" customHeight="1">
      <c r="A22" s="182">
        <v>10</v>
      </c>
      <c r="B22" s="183">
        <v>110</v>
      </c>
      <c r="C22" s="183" t="s">
        <v>533</v>
      </c>
      <c r="D22" s="183" t="s">
        <v>534</v>
      </c>
      <c r="E22" s="138" t="s">
        <v>540</v>
      </c>
      <c r="F22" s="184">
        <v>2</v>
      </c>
      <c r="G22" s="185" t="s">
        <v>67</v>
      </c>
      <c r="H22" s="186">
        <v>20.09</v>
      </c>
      <c r="I22" s="185" t="s">
        <v>69</v>
      </c>
      <c r="J22" s="187" t="s">
        <v>535</v>
      </c>
      <c r="K22" s="188"/>
      <c r="L22" s="189"/>
      <c r="M22" s="197"/>
      <c r="N22" s="198"/>
    </row>
    <row r="23" spans="1:14" s="5" customFormat="1" ht="17.25" customHeight="1">
      <c r="A23" s="182">
        <v>11</v>
      </c>
      <c r="B23" s="183"/>
      <c r="C23" s="183"/>
      <c r="D23" s="183"/>
      <c r="E23" s="138" t="s">
        <v>540</v>
      </c>
      <c r="F23" s="184"/>
      <c r="G23" s="185"/>
      <c r="H23" s="186"/>
      <c r="I23" s="185"/>
      <c r="J23" s="187"/>
      <c r="K23" s="188"/>
      <c r="L23" s="189"/>
      <c r="M23" s="197"/>
      <c r="N23" s="198"/>
    </row>
    <row r="24" spans="1:14" s="5" customFormat="1" ht="17.25" customHeight="1">
      <c r="A24" s="182">
        <v>12</v>
      </c>
      <c r="B24" s="183"/>
      <c r="C24" s="183"/>
      <c r="D24" s="183"/>
      <c r="E24" s="138" t="s">
        <v>540</v>
      </c>
      <c r="F24" s="184"/>
      <c r="G24" s="185"/>
      <c r="H24" s="186"/>
      <c r="I24" s="185"/>
      <c r="J24" s="187"/>
      <c r="K24" s="188"/>
      <c r="L24" s="189"/>
      <c r="M24" s="197"/>
      <c r="N24" s="198"/>
    </row>
    <row r="25" spans="1:14" s="5" customFormat="1" ht="17.25" customHeight="1">
      <c r="A25" s="182">
        <v>13</v>
      </c>
      <c r="B25" s="183"/>
      <c r="C25" s="183"/>
      <c r="D25" s="183"/>
      <c r="E25" s="138" t="s">
        <v>540</v>
      </c>
      <c r="F25" s="184"/>
      <c r="G25" s="185"/>
      <c r="H25" s="186"/>
      <c r="I25" s="185"/>
      <c r="J25" s="187"/>
      <c r="K25" s="188"/>
      <c r="L25" s="189"/>
      <c r="M25" s="197"/>
      <c r="N25" s="198"/>
    </row>
    <row r="26" spans="1:14" s="5" customFormat="1" ht="17.25" customHeight="1">
      <c r="A26" s="182">
        <v>14</v>
      </c>
      <c r="B26" s="183"/>
      <c r="C26" s="183"/>
      <c r="D26" s="183"/>
      <c r="E26" s="138" t="s">
        <v>540</v>
      </c>
      <c r="F26" s="184"/>
      <c r="G26" s="185"/>
      <c r="H26" s="186"/>
      <c r="I26" s="185"/>
      <c r="J26" s="187"/>
      <c r="K26" s="188"/>
      <c r="L26" s="189"/>
      <c r="M26" s="197"/>
      <c r="N26" s="198"/>
    </row>
    <row r="27" spans="1:14" s="5" customFormat="1" ht="17.25" customHeight="1">
      <c r="A27" s="182">
        <v>15</v>
      </c>
      <c r="B27" s="183"/>
      <c r="C27" s="183"/>
      <c r="D27" s="183"/>
      <c r="E27" s="138" t="s">
        <v>540</v>
      </c>
      <c r="F27" s="184"/>
      <c r="G27" s="185"/>
      <c r="H27" s="186"/>
      <c r="I27" s="185"/>
      <c r="J27" s="187"/>
      <c r="K27" s="188"/>
      <c r="L27" s="189"/>
      <c r="M27" s="197"/>
      <c r="N27" s="198"/>
    </row>
    <row r="28" spans="1:14" s="5" customFormat="1" ht="17.25" customHeight="1">
      <c r="A28" s="182">
        <v>16</v>
      </c>
      <c r="B28" s="183"/>
      <c r="C28" s="183"/>
      <c r="D28" s="183"/>
      <c r="E28" s="138" t="s">
        <v>540</v>
      </c>
      <c r="F28" s="184"/>
      <c r="G28" s="185"/>
      <c r="H28" s="186"/>
      <c r="I28" s="185"/>
      <c r="J28" s="187"/>
      <c r="K28" s="188"/>
      <c r="L28" s="189"/>
      <c r="M28" s="197"/>
      <c r="N28" s="198"/>
    </row>
    <row r="29" spans="1:14" s="5" customFormat="1" ht="17.25" customHeight="1">
      <c r="A29" s="182">
        <v>17</v>
      </c>
      <c r="B29" s="183"/>
      <c r="C29" s="183"/>
      <c r="D29" s="183"/>
      <c r="E29" s="138" t="s">
        <v>540</v>
      </c>
      <c r="F29" s="184"/>
      <c r="G29" s="185"/>
      <c r="H29" s="186"/>
      <c r="I29" s="185"/>
      <c r="J29" s="187"/>
      <c r="K29" s="188"/>
      <c r="L29" s="189"/>
      <c r="M29" s="197"/>
      <c r="N29" s="198"/>
    </row>
    <row r="30" spans="1:14" s="5" customFormat="1" ht="17.25" customHeight="1">
      <c r="A30" s="182">
        <v>18</v>
      </c>
      <c r="B30" s="183"/>
      <c r="C30" s="183"/>
      <c r="D30" s="183"/>
      <c r="E30" s="138" t="s">
        <v>540</v>
      </c>
      <c r="F30" s="184"/>
      <c r="G30" s="185"/>
      <c r="H30" s="186"/>
      <c r="I30" s="185"/>
      <c r="J30" s="187"/>
      <c r="K30" s="188"/>
      <c r="L30" s="189"/>
      <c r="M30" s="197"/>
      <c r="N30" s="198"/>
    </row>
    <row r="31" spans="1:14" s="5" customFormat="1" ht="17.25" customHeight="1">
      <c r="A31" s="182">
        <v>19</v>
      </c>
      <c r="B31" s="183"/>
      <c r="C31" s="183"/>
      <c r="D31" s="183"/>
      <c r="E31" s="138" t="s">
        <v>540</v>
      </c>
      <c r="F31" s="184"/>
      <c r="G31" s="185"/>
      <c r="H31" s="186"/>
      <c r="I31" s="185"/>
      <c r="J31" s="187"/>
      <c r="K31" s="188"/>
      <c r="L31" s="189"/>
      <c r="M31" s="197"/>
      <c r="N31" s="198"/>
    </row>
    <row r="32" spans="1:14" s="5" customFormat="1" ht="17.25" customHeight="1">
      <c r="A32" s="182">
        <v>20</v>
      </c>
      <c r="B32" s="183"/>
      <c r="C32" s="183"/>
      <c r="D32" s="183"/>
      <c r="E32" s="138" t="s">
        <v>540</v>
      </c>
      <c r="F32" s="184"/>
      <c r="G32" s="185"/>
      <c r="H32" s="186"/>
      <c r="I32" s="185"/>
      <c r="J32" s="187"/>
      <c r="K32" s="188"/>
      <c r="L32" s="189"/>
      <c r="M32" s="197"/>
      <c r="N32" s="198"/>
    </row>
    <row r="33" spans="1:14" s="5" customFormat="1" ht="17.25" customHeight="1">
      <c r="A33" s="182">
        <v>21</v>
      </c>
      <c r="B33" s="183"/>
      <c r="C33" s="183"/>
      <c r="D33" s="183"/>
      <c r="E33" s="138" t="s">
        <v>540</v>
      </c>
      <c r="F33" s="184"/>
      <c r="G33" s="185"/>
      <c r="H33" s="186"/>
      <c r="I33" s="185"/>
      <c r="J33" s="187"/>
      <c r="K33" s="188"/>
      <c r="L33" s="189"/>
      <c r="M33" s="197"/>
      <c r="N33" s="198"/>
    </row>
    <row r="34" spans="1:14" s="5" customFormat="1" ht="17.25" customHeight="1">
      <c r="A34" s="182">
        <v>22</v>
      </c>
      <c r="B34" s="183"/>
      <c r="C34" s="183"/>
      <c r="D34" s="183"/>
      <c r="E34" s="138" t="s">
        <v>540</v>
      </c>
      <c r="F34" s="184"/>
      <c r="G34" s="185"/>
      <c r="H34" s="186"/>
      <c r="I34" s="185"/>
      <c r="J34" s="187"/>
      <c r="K34" s="188"/>
      <c r="L34" s="189"/>
      <c r="M34" s="197"/>
      <c r="N34" s="198"/>
    </row>
    <row r="35" spans="1:14" s="5" customFormat="1" ht="17.25" customHeight="1">
      <c r="A35" s="182">
        <v>23</v>
      </c>
      <c r="B35" s="183"/>
      <c r="C35" s="183"/>
      <c r="D35" s="183"/>
      <c r="E35" s="138" t="s">
        <v>540</v>
      </c>
      <c r="F35" s="184"/>
      <c r="G35" s="185"/>
      <c r="H35" s="186"/>
      <c r="I35" s="185"/>
      <c r="J35" s="187"/>
      <c r="K35" s="188"/>
      <c r="L35" s="189"/>
      <c r="M35" s="197"/>
      <c r="N35" s="198"/>
    </row>
    <row r="36" spans="1:14" s="5" customFormat="1" ht="17.25" customHeight="1">
      <c r="A36" s="182">
        <v>24</v>
      </c>
      <c r="B36" s="183"/>
      <c r="C36" s="183"/>
      <c r="D36" s="183"/>
      <c r="E36" s="138" t="s">
        <v>540</v>
      </c>
      <c r="F36" s="184"/>
      <c r="G36" s="185"/>
      <c r="H36" s="186"/>
      <c r="I36" s="185"/>
      <c r="J36" s="187"/>
      <c r="K36" s="188"/>
      <c r="L36" s="189"/>
      <c r="M36" s="197"/>
      <c r="N36" s="198"/>
    </row>
    <row r="37" spans="1:14" s="5" customFormat="1" ht="17.25" customHeight="1">
      <c r="A37" s="182">
        <v>25</v>
      </c>
      <c r="B37" s="183"/>
      <c r="C37" s="183"/>
      <c r="D37" s="183"/>
      <c r="E37" s="138" t="s">
        <v>540</v>
      </c>
      <c r="F37" s="184"/>
      <c r="G37" s="185"/>
      <c r="H37" s="186"/>
      <c r="I37" s="185"/>
      <c r="J37" s="187"/>
      <c r="K37" s="188"/>
      <c r="L37" s="189"/>
      <c r="M37" s="197"/>
      <c r="N37" s="198"/>
    </row>
    <row r="38" spans="1:14" s="5" customFormat="1" ht="17.25" customHeight="1">
      <c r="A38" s="182">
        <v>26</v>
      </c>
      <c r="B38" s="183"/>
      <c r="C38" s="183"/>
      <c r="D38" s="183"/>
      <c r="E38" s="138" t="s">
        <v>540</v>
      </c>
      <c r="F38" s="184"/>
      <c r="G38" s="185"/>
      <c r="H38" s="186"/>
      <c r="I38" s="185"/>
      <c r="J38" s="187"/>
      <c r="K38" s="188"/>
      <c r="L38" s="189"/>
      <c r="M38" s="197"/>
      <c r="N38" s="198"/>
    </row>
    <row r="39" spans="1:14" s="5" customFormat="1" ht="17.25" customHeight="1">
      <c r="A39" s="182">
        <v>27</v>
      </c>
      <c r="B39" s="183"/>
      <c r="C39" s="183"/>
      <c r="D39" s="183"/>
      <c r="E39" s="138" t="s">
        <v>540</v>
      </c>
      <c r="F39" s="184"/>
      <c r="G39" s="185"/>
      <c r="H39" s="186"/>
      <c r="I39" s="185"/>
      <c r="J39" s="187"/>
      <c r="K39" s="188"/>
      <c r="L39" s="189"/>
      <c r="M39" s="197"/>
      <c r="N39" s="198"/>
    </row>
    <row r="40" spans="1:14" s="5" customFormat="1" ht="17.25" customHeight="1">
      <c r="A40" s="182">
        <v>28</v>
      </c>
      <c r="B40" s="183"/>
      <c r="C40" s="183"/>
      <c r="D40" s="183"/>
      <c r="E40" s="138" t="s">
        <v>540</v>
      </c>
      <c r="F40" s="184"/>
      <c r="G40" s="185"/>
      <c r="H40" s="186"/>
      <c r="I40" s="185"/>
      <c r="J40" s="187"/>
      <c r="K40" s="188"/>
      <c r="L40" s="189"/>
      <c r="M40" s="197"/>
      <c r="N40" s="198"/>
    </row>
    <row r="41" spans="1:14" s="5" customFormat="1" ht="17.25" customHeight="1">
      <c r="A41" s="182">
        <v>29</v>
      </c>
      <c r="B41" s="183"/>
      <c r="C41" s="183"/>
      <c r="D41" s="183"/>
      <c r="E41" s="138" t="s">
        <v>540</v>
      </c>
      <c r="F41" s="184"/>
      <c r="G41" s="185"/>
      <c r="H41" s="186"/>
      <c r="I41" s="185"/>
      <c r="J41" s="187"/>
      <c r="K41" s="188"/>
      <c r="L41" s="189"/>
      <c r="M41" s="197"/>
      <c r="N41" s="198"/>
    </row>
    <row r="42" spans="1:14" s="5" customFormat="1" ht="17.25" customHeight="1">
      <c r="A42" s="182">
        <v>30</v>
      </c>
      <c r="B42" s="183"/>
      <c r="C42" s="183"/>
      <c r="D42" s="183"/>
      <c r="E42" s="138" t="s">
        <v>540</v>
      </c>
      <c r="F42" s="184"/>
      <c r="G42" s="185"/>
      <c r="H42" s="186"/>
      <c r="I42" s="185"/>
      <c r="J42" s="187"/>
      <c r="K42" s="188"/>
      <c r="L42" s="189"/>
      <c r="M42" s="197"/>
      <c r="N42" s="198"/>
    </row>
    <row r="43" spans="1:14" s="5" customFormat="1" ht="17.25" customHeight="1">
      <c r="A43" s="182">
        <v>31</v>
      </c>
      <c r="B43" s="183"/>
      <c r="C43" s="183"/>
      <c r="D43" s="183"/>
      <c r="E43" s="138" t="s">
        <v>540</v>
      </c>
      <c r="F43" s="184"/>
      <c r="G43" s="185"/>
      <c r="H43" s="186"/>
      <c r="I43" s="185"/>
      <c r="J43" s="187"/>
      <c r="K43" s="188"/>
      <c r="L43" s="189"/>
      <c r="M43" s="197"/>
      <c r="N43" s="198"/>
    </row>
    <row r="44" spans="1:14" s="5" customFormat="1" ht="17.25" customHeight="1">
      <c r="A44" s="182">
        <v>32</v>
      </c>
      <c r="B44" s="183"/>
      <c r="C44" s="183"/>
      <c r="D44" s="183"/>
      <c r="E44" s="138" t="s">
        <v>540</v>
      </c>
      <c r="F44" s="184"/>
      <c r="G44" s="185"/>
      <c r="H44" s="186"/>
      <c r="I44" s="185"/>
      <c r="J44" s="187"/>
      <c r="K44" s="188"/>
      <c r="L44" s="189"/>
      <c r="M44" s="197"/>
      <c r="N44" s="198"/>
    </row>
    <row r="45" spans="1:14" s="5" customFormat="1" ht="17.25" customHeight="1">
      <c r="A45" s="182">
        <v>33</v>
      </c>
      <c r="B45" s="183"/>
      <c r="C45" s="183"/>
      <c r="D45" s="183"/>
      <c r="E45" s="138" t="s">
        <v>540</v>
      </c>
      <c r="F45" s="184"/>
      <c r="G45" s="185"/>
      <c r="H45" s="186"/>
      <c r="I45" s="185"/>
      <c r="J45" s="187"/>
      <c r="K45" s="188"/>
      <c r="L45" s="189"/>
      <c r="M45" s="197"/>
      <c r="N45" s="198"/>
    </row>
    <row r="46" spans="1:14" s="5" customFormat="1" ht="17.25" customHeight="1">
      <c r="A46" s="182">
        <v>34</v>
      </c>
      <c r="B46" s="183"/>
      <c r="C46" s="183"/>
      <c r="D46" s="183"/>
      <c r="E46" s="138" t="s">
        <v>540</v>
      </c>
      <c r="F46" s="184"/>
      <c r="G46" s="185"/>
      <c r="H46" s="186"/>
      <c r="I46" s="185"/>
      <c r="J46" s="187"/>
      <c r="K46" s="188"/>
      <c r="L46" s="189"/>
      <c r="M46" s="197"/>
      <c r="N46" s="198"/>
    </row>
    <row r="47" spans="1:14" s="5" customFormat="1" ht="17.25" customHeight="1">
      <c r="A47" s="182">
        <v>35</v>
      </c>
      <c r="B47" s="183"/>
      <c r="C47" s="183"/>
      <c r="D47" s="183"/>
      <c r="E47" s="138" t="s">
        <v>540</v>
      </c>
      <c r="F47" s="184"/>
      <c r="G47" s="185"/>
      <c r="H47" s="186"/>
      <c r="I47" s="185"/>
      <c r="J47" s="187"/>
      <c r="K47" s="188"/>
      <c r="L47" s="189"/>
      <c r="M47" s="197"/>
      <c r="N47" s="198"/>
    </row>
    <row r="48" spans="1:14" s="5" customFormat="1" ht="17.25" customHeight="1">
      <c r="A48" s="182">
        <v>36</v>
      </c>
      <c r="B48" s="183"/>
      <c r="C48" s="183"/>
      <c r="D48" s="183"/>
      <c r="E48" s="138" t="s">
        <v>540</v>
      </c>
      <c r="F48" s="184"/>
      <c r="G48" s="185"/>
      <c r="H48" s="186"/>
      <c r="I48" s="185"/>
      <c r="J48" s="187"/>
      <c r="K48" s="188"/>
      <c r="L48" s="189"/>
      <c r="M48" s="197"/>
      <c r="N48" s="198"/>
    </row>
    <row r="49" spans="1:14" s="5" customFormat="1" ht="17.25" customHeight="1">
      <c r="A49" s="182">
        <v>37</v>
      </c>
      <c r="B49" s="183"/>
      <c r="C49" s="183"/>
      <c r="D49" s="183"/>
      <c r="E49" s="138" t="s">
        <v>540</v>
      </c>
      <c r="F49" s="184"/>
      <c r="G49" s="185"/>
      <c r="H49" s="186"/>
      <c r="I49" s="185"/>
      <c r="J49" s="187"/>
      <c r="K49" s="188"/>
      <c r="L49" s="189"/>
      <c r="M49" s="197"/>
      <c r="N49" s="198"/>
    </row>
    <row r="50" spans="1:14" s="5" customFormat="1" ht="17.25" customHeight="1">
      <c r="A50" s="182">
        <v>38</v>
      </c>
      <c r="B50" s="183"/>
      <c r="C50" s="183"/>
      <c r="D50" s="183"/>
      <c r="E50" s="138" t="s">
        <v>540</v>
      </c>
      <c r="F50" s="184"/>
      <c r="G50" s="185"/>
      <c r="H50" s="186"/>
      <c r="I50" s="185"/>
      <c r="J50" s="187"/>
      <c r="K50" s="188"/>
      <c r="L50" s="189"/>
      <c r="M50" s="197"/>
      <c r="N50" s="198"/>
    </row>
    <row r="51" spans="1:14" s="5" customFormat="1" ht="17.25" customHeight="1">
      <c r="A51" s="182">
        <v>39</v>
      </c>
      <c r="B51" s="183"/>
      <c r="C51" s="183"/>
      <c r="D51" s="183"/>
      <c r="E51" s="138" t="s">
        <v>540</v>
      </c>
      <c r="F51" s="184"/>
      <c r="G51" s="185"/>
      <c r="H51" s="186"/>
      <c r="I51" s="185"/>
      <c r="J51" s="187"/>
      <c r="K51" s="188"/>
      <c r="L51" s="189"/>
      <c r="M51" s="197"/>
      <c r="N51" s="198"/>
    </row>
    <row r="52" spans="1:14" s="5" customFormat="1" ht="17.25" customHeight="1">
      <c r="A52" s="182">
        <v>40</v>
      </c>
      <c r="B52" s="183"/>
      <c r="C52" s="183"/>
      <c r="D52" s="183"/>
      <c r="E52" s="138" t="s">
        <v>540</v>
      </c>
      <c r="F52" s="184"/>
      <c r="G52" s="185"/>
      <c r="H52" s="186"/>
      <c r="I52" s="185"/>
      <c r="J52" s="187"/>
      <c r="K52" s="188"/>
      <c r="L52" s="189"/>
      <c r="M52" s="197"/>
      <c r="N52" s="19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57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0.37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215" t="s">
        <v>347</v>
      </c>
      <c r="B1" s="215"/>
      <c r="C1" s="215"/>
      <c r="D1" s="215"/>
      <c r="E1" s="215"/>
      <c r="F1" s="215"/>
    </row>
    <row r="2" spans="1:6" ht="19.5" customHeight="1">
      <c r="A2" s="19"/>
      <c r="B2" s="19"/>
      <c r="C2" s="347" t="s">
        <v>552</v>
      </c>
      <c r="D2" s="347"/>
      <c r="E2" s="18"/>
      <c r="F2" s="18"/>
    </row>
    <row r="3" spans="2:14" s="20" customFormat="1" ht="20.25" customHeight="1">
      <c r="B3" s="248" t="s">
        <v>352</v>
      </c>
      <c r="C3" s="249" t="s">
        <v>498</v>
      </c>
      <c r="D3" s="253"/>
      <c r="E3" s="69"/>
      <c r="I3"/>
      <c r="J3"/>
      <c r="K3"/>
      <c r="L3"/>
      <c r="M3"/>
      <c r="N3"/>
    </row>
    <row r="4" spans="1:14" s="20" customFormat="1" ht="6" customHeight="1">
      <c r="A4" s="22"/>
      <c r="B4" s="22"/>
      <c r="C4" s="21"/>
      <c r="D4" s="53"/>
      <c r="E4" s="21"/>
      <c r="H4" s="2"/>
      <c r="I4" s="2"/>
      <c r="J4" s="2"/>
      <c r="K4" s="2"/>
      <c r="L4" s="2"/>
      <c r="M4" s="2"/>
      <c r="N4"/>
    </row>
    <row r="5" ht="3" customHeight="1">
      <c r="D5" s="53"/>
    </row>
    <row r="6" spans="1:13" ht="20.25" customHeight="1">
      <c r="A6" s="251" t="s">
        <v>348</v>
      </c>
      <c r="B6" s="252"/>
      <c r="C6" s="248" t="s">
        <v>350</v>
      </c>
      <c r="D6" s="253"/>
      <c r="H6" s="250" t="s">
        <v>398</v>
      </c>
      <c r="I6" s="2"/>
      <c r="J6" s="2"/>
      <c r="K6" s="2"/>
      <c r="L6" s="2"/>
      <c r="M6" s="2"/>
    </row>
    <row r="7" spans="1:10" ht="20.25" customHeight="1">
      <c r="A7" s="251"/>
      <c r="B7" s="252"/>
      <c r="C7" s="248" t="s">
        <v>349</v>
      </c>
      <c r="D7" s="254"/>
      <c r="H7" s="2" t="s">
        <v>399</v>
      </c>
      <c r="I7" s="2"/>
      <c r="J7" s="2"/>
    </row>
    <row r="8" spans="8:10" ht="13.5">
      <c r="H8" s="129"/>
      <c r="I8" s="130" t="s">
        <v>400</v>
      </c>
      <c r="J8" s="131" t="s">
        <v>497</v>
      </c>
    </row>
    <row r="9" spans="8:10" ht="13.5">
      <c r="H9" s="132">
        <v>1</v>
      </c>
      <c r="I9" s="133" t="s">
        <v>401</v>
      </c>
      <c r="J9" s="134" t="s">
        <v>402</v>
      </c>
    </row>
    <row r="10" spans="8:10" ht="13.5">
      <c r="H10" s="135">
        <v>2</v>
      </c>
      <c r="I10" s="129" t="s">
        <v>403</v>
      </c>
      <c r="J10" s="136" t="s">
        <v>404</v>
      </c>
    </row>
    <row r="11" spans="3:10" ht="13.5">
      <c r="C11" s="348" t="s">
        <v>553</v>
      </c>
      <c r="H11" s="135">
        <v>3</v>
      </c>
      <c r="I11" s="129" t="s">
        <v>405</v>
      </c>
      <c r="J11" s="136" t="s">
        <v>406</v>
      </c>
    </row>
    <row r="12" spans="8:10" ht="13.5">
      <c r="H12" s="135">
        <v>4</v>
      </c>
      <c r="I12" s="129" t="s">
        <v>407</v>
      </c>
      <c r="J12" s="136" t="s">
        <v>408</v>
      </c>
    </row>
    <row r="13" spans="8:10" ht="13.5">
      <c r="H13" s="135">
        <v>5</v>
      </c>
      <c r="I13" s="129" t="s">
        <v>409</v>
      </c>
      <c r="J13" s="136" t="s">
        <v>410</v>
      </c>
    </row>
    <row r="14" spans="8:10" ht="13.5">
      <c r="H14" s="135">
        <v>6</v>
      </c>
      <c r="I14" s="129" t="s">
        <v>411</v>
      </c>
      <c r="J14" s="136" t="s">
        <v>412</v>
      </c>
    </row>
    <row r="15" spans="8:10" ht="13.5">
      <c r="H15" s="135">
        <v>7</v>
      </c>
      <c r="I15" s="129" t="s">
        <v>413</v>
      </c>
      <c r="J15" s="136" t="s">
        <v>414</v>
      </c>
    </row>
    <row r="16" spans="8:10" ht="13.5">
      <c r="H16" s="135">
        <v>8</v>
      </c>
      <c r="I16" s="129" t="s">
        <v>415</v>
      </c>
      <c r="J16" s="136" t="s">
        <v>416</v>
      </c>
    </row>
    <row r="17" spans="8:10" ht="13.5">
      <c r="H17" s="135">
        <v>9</v>
      </c>
      <c r="I17" s="129" t="s">
        <v>417</v>
      </c>
      <c r="J17" s="136" t="s">
        <v>418</v>
      </c>
    </row>
    <row r="18" spans="8:10" ht="13.5">
      <c r="H18" s="135">
        <v>10</v>
      </c>
      <c r="I18" s="129" t="s">
        <v>419</v>
      </c>
      <c r="J18" s="136" t="s">
        <v>420</v>
      </c>
    </row>
    <row r="19" spans="8:10" ht="13.5">
      <c r="H19" s="135">
        <v>11</v>
      </c>
      <c r="I19" s="129" t="s">
        <v>421</v>
      </c>
      <c r="J19" s="136" t="s">
        <v>422</v>
      </c>
    </row>
    <row r="20" spans="8:10" ht="13.5">
      <c r="H20" s="135">
        <v>12</v>
      </c>
      <c r="I20" s="129" t="s">
        <v>423</v>
      </c>
      <c r="J20" s="136" t="s">
        <v>424</v>
      </c>
    </row>
    <row r="21" spans="8:10" ht="13.5">
      <c r="H21" s="135">
        <v>13</v>
      </c>
      <c r="I21" s="129" t="s">
        <v>425</v>
      </c>
      <c r="J21" s="136" t="s">
        <v>426</v>
      </c>
    </row>
    <row r="22" spans="8:10" ht="13.5">
      <c r="H22" s="135">
        <v>14</v>
      </c>
      <c r="I22" s="129" t="s">
        <v>427</v>
      </c>
      <c r="J22" s="136" t="s">
        <v>428</v>
      </c>
    </row>
    <row r="23" spans="8:10" ht="13.5">
      <c r="H23" s="135">
        <v>15</v>
      </c>
      <c r="I23" s="129" t="s">
        <v>429</v>
      </c>
      <c r="J23" s="136" t="s">
        <v>430</v>
      </c>
    </row>
    <row r="24" spans="8:10" ht="13.5">
      <c r="H24" s="135">
        <v>16</v>
      </c>
      <c r="I24" s="129" t="s">
        <v>431</v>
      </c>
      <c r="J24" s="136" t="s">
        <v>432</v>
      </c>
    </row>
    <row r="25" spans="8:10" ht="13.5">
      <c r="H25" s="135">
        <v>17</v>
      </c>
      <c r="I25" s="129" t="s">
        <v>433</v>
      </c>
      <c r="J25" s="136" t="s">
        <v>434</v>
      </c>
    </row>
    <row r="26" spans="8:10" ht="13.5">
      <c r="H26" s="135">
        <v>18</v>
      </c>
      <c r="I26" s="129" t="s">
        <v>435</v>
      </c>
      <c r="J26" s="136" t="s">
        <v>436</v>
      </c>
    </row>
    <row r="27" spans="8:10" ht="13.5">
      <c r="H27" s="135">
        <v>19</v>
      </c>
      <c r="I27" s="129" t="s">
        <v>437</v>
      </c>
      <c r="J27" s="136" t="s">
        <v>438</v>
      </c>
    </row>
    <row r="28" spans="8:10" ht="13.5">
      <c r="H28" s="135">
        <v>20</v>
      </c>
      <c r="I28" s="129" t="s">
        <v>439</v>
      </c>
      <c r="J28" s="136" t="s">
        <v>440</v>
      </c>
    </row>
    <row r="29" spans="8:10" ht="13.5">
      <c r="H29" s="135">
        <v>21</v>
      </c>
      <c r="I29" s="129" t="s">
        <v>441</v>
      </c>
      <c r="J29" s="136" t="s">
        <v>442</v>
      </c>
    </row>
    <row r="30" spans="8:10" ht="13.5">
      <c r="H30" s="135">
        <v>22</v>
      </c>
      <c r="I30" s="129" t="s">
        <v>443</v>
      </c>
      <c r="J30" s="136" t="s">
        <v>444</v>
      </c>
    </row>
    <row r="31" spans="8:10" ht="13.5">
      <c r="H31" s="135">
        <v>23</v>
      </c>
      <c r="I31" s="129" t="s">
        <v>445</v>
      </c>
      <c r="J31" s="136" t="s">
        <v>446</v>
      </c>
    </row>
    <row r="32" spans="8:10" ht="13.5">
      <c r="H32" s="135">
        <v>24</v>
      </c>
      <c r="I32" s="129" t="s">
        <v>447</v>
      </c>
      <c r="J32" s="136" t="s">
        <v>448</v>
      </c>
    </row>
    <row r="33" spans="8:10" ht="13.5">
      <c r="H33" s="135">
        <v>25</v>
      </c>
      <c r="I33" s="129" t="s">
        <v>449</v>
      </c>
      <c r="J33" s="136" t="s">
        <v>450</v>
      </c>
    </row>
    <row r="34" spans="8:10" ht="13.5">
      <c r="H34" s="135">
        <v>26</v>
      </c>
      <c r="I34" s="129" t="s">
        <v>451</v>
      </c>
      <c r="J34" s="136" t="s">
        <v>452</v>
      </c>
    </row>
    <row r="35" spans="8:10" ht="13.5">
      <c r="H35" s="135">
        <v>27</v>
      </c>
      <c r="I35" s="129" t="s">
        <v>453</v>
      </c>
      <c r="J35" s="136" t="s">
        <v>454</v>
      </c>
    </row>
    <row r="36" spans="8:10" ht="13.5">
      <c r="H36" s="135">
        <v>28</v>
      </c>
      <c r="I36" s="129" t="s">
        <v>455</v>
      </c>
      <c r="J36" s="136" t="s">
        <v>456</v>
      </c>
    </row>
    <row r="37" spans="8:10" ht="13.5">
      <c r="H37" s="135">
        <v>29</v>
      </c>
      <c r="I37" s="129" t="s">
        <v>457</v>
      </c>
      <c r="J37" s="136" t="s">
        <v>458</v>
      </c>
    </row>
    <row r="38" spans="8:10" ht="13.5">
      <c r="H38" s="135">
        <v>30</v>
      </c>
      <c r="I38" s="129" t="s">
        <v>459</v>
      </c>
      <c r="J38" s="136" t="s">
        <v>460</v>
      </c>
    </row>
    <row r="39" spans="8:10" ht="13.5">
      <c r="H39" s="135">
        <v>31</v>
      </c>
      <c r="I39" s="129" t="s">
        <v>461</v>
      </c>
      <c r="J39" s="136" t="s">
        <v>462</v>
      </c>
    </row>
    <row r="40" spans="8:10" ht="13.5">
      <c r="H40" s="135">
        <v>32</v>
      </c>
      <c r="I40" s="129" t="s">
        <v>463</v>
      </c>
      <c r="J40" s="136" t="s">
        <v>464</v>
      </c>
    </row>
    <row r="41" spans="8:10" ht="13.5">
      <c r="H41" s="135">
        <v>33</v>
      </c>
      <c r="I41" s="129" t="s">
        <v>465</v>
      </c>
      <c r="J41" s="136" t="s">
        <v>466</v>
      </c>
    </row>
    <row r="42" spans="8:10" ht="13.5">
      <c r="H42" s="135">
        <v>34</v>
      </c>
      <c r="I42" s="129" t="s">
        <v>467</v>
      </c>
      <c r="J42" s="136" t="s">
        <v>468</v>
      </c>
    </row>
    <row r="43" spans="8:10" ht="13.5">
      <c r="H43" s="135">
        <v>35</v>
      </c>
      <c r="I43" s="129" t="s">
        <v>469</v>
      </c>
      <c r="J43" s="136" t="s">
        <v>470</v>
      </c>
    </row>
    <row r="44" spans="8:10" ht="13.5">
      <c r="H44" s="135">
        <v>36</v>
      </c>
      <c r="I44" s="129" t="s">
        <v>471</v>
      </c>
      <c r="J44" s="136" t="s">
        <v>472</v>
      </c>
    </row>
    <row r="45" spans="8:10" ht="13.5">
      <c r="H45" s="135">
        <v>37</v>
      </c>
      <c r="I45" s="129" t="s">
        <v>473</v>
      </c>
      <c r="J45" s="136" t="s">
        <v>474</v>
      </c>
    </row>
    <row r="46" spans="8:10" ht="13.5">
      <c r="H46" s="135">
        <v>38</v>
      </c>
      <c r="I46" s="129" t="s">
        <v>475</v>
      </c>
      <c r="J46" s="136" t="s">
        <v>476</v>
      </c>
    </row>
    <row r="47" spans="8:10" ht="13.5">
      <c r="H47" s="135">
        <v>39</v>
      </c>
      <c r="I47" s="129" t="s">
        <v>477</v>
      </c>
      <c r="J47" s="136" t="s">
        <v>478</v>
      </c>
    </row>
    <row r="48" spans="8:10" ht="13.5">
      <c r="H48" s="135">
        <v>40</v>
      </c>
      <c r="I48" s="129" t="s">
        <v>479</v>
      </c>
      <c r="J48" s="136" t="s">
        <v>480</v>
      </c>
    </row>
    <row r="49" spans="8:10" ht="13.5">
      <c r="H49" s="135">
        <v>41</v>
      </c>
      <c r="I49" s="129" t="s">
        <v>481</v>
      </c>
      <c r="J49" s="136" t="s">
        <v>482</v>
      </c>
    </row>
    <row r="50" spans="8:10" ht="13.5">
      <c r="H50" s="135">
        <v>42</v>
      </c>
      <c r="I50" s="129" t="s">
        <v>483</v>
      </c>
      <c r="J50" s="136" t="s">
        <v>484</v>
      </c>
    </row>
    <row r="51" spans="8:10" ht="13.5">
      <c r="H51" s="135">
        <v>43</v>
      </c>
      <c r="I51" s="129" t="s">
        <v>485</v>
      </c>
      <c r="J51" s="136" t="s">
        <v>486</v>
      </c>
    </row>
    <row r="52" spans="8:10" ht="13.5">
      <c r="H52" s="135">
        <v>44</v>
      </c>
      <c r="I52" s="129" t="s">
        <v>487</v>
      </c>
      <c r="J52" s="136" t="s">
        <v>488</v>
      </c>
    </row>
    <row r="53" spans="8:10" ht="13.5">
      <c r="H53" s="135">
        <v>45</v>
      </c>
      <c r="I53" s="129" t="s">
        <v>489</v>
      </c>
      <c r="J53" s="136" t="s">
        <v>490</v>
      </c>
    </row>
    <row r="54" spans="8:10" ht="13.5">
      <c r="H54" s="135">
        <v>46</v>
      </c>
      <c r="I54" s="129" t="s">
        <v>491</v>
      </c>
      <c r="J54" s="136" t="s">
        <v>492</v>
      </c>
    </row>
    <row r="55" spans="8:10" ht="13.5">
      <c r="H55" s="135">
        <v>47</v>
      </c>
      <c r="I55" s="129" t="s">
        <v>493</v>
      </c>
      <c r="J55" s="136" t="s">
        <v>494</v>
      </c>
    </row>
    <row r="56" spans="8:10" ht="13.5">
      <c r="H56" s="135">
        <v>48</v>
      </c>
      <c r="I56" s="129" t="s">
        <v>495</v>
      </c>
      <c r="J56" s="136" t="s">
        <v>496</v>
      </c>
    </row>
    <row r="57" spans="8:10" ht="13.5">
      <c r="H57" s="129"/>
      <c r="I57" s="129"/>
      <c r="J57" s="136"/>
    </row>
  </sheetData>
  <sheetProtection sheet="1" selectLockedCells="1"/>
  <mergeCells count="3">
    <mergeCell ref="A1:F1"/>
    <mergeCell ref="A6:B7"/>
    <mergeCell ref="C2:D2"/>
  </mergeCells>
  <dataValidations count="1">
    <dataValidation allowBlank="1" showInputMessage="1" showErrorMessage="1" imeMode="on" sqref="D3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Q58"/>
  <sheetViews>
    <sheetView showGridLines="0" zoomScalePageLayoutView="0" workbookViewId="0" topLeftCell="A1">
      <pane ySplit="12" topLeftCell="BM13" activePane="bottomLeft" state="frozen"/>
      <selection pane="topLeft" activeCell="T13" sqref="T13"/>
      <selection pane="bottomLeft" activeCell="H6" sqref="H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0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225" t="s">
        <v>316</v>
      </c>
      <c r="B1" s="226"/>
      <c r="C1" s="312" t="s">
        <v>545</v>
      </c>
      <c r="D1" s="313"/>
      <c r="E1" s="314"/>
      <c r="F1" s="47"/>
      <c r="G1" s="227" t="s">
        <v>554</v>
      </c>
      <c r="H1" s="227"/>
      <c r="I1" s="227"/>
      <c r="J1" s="315"/>
      <c r="K1" s="65"/>
      <c r="L1" s="65"/>
      <c r="M1" s="50"/>
      <c r="N1" s="50"/>
    </row>
    <row r="2" spans="1:14" ht="15.75" customHeight="1" thickBot="1">
      <c r="A2" s="48"/>
      <c r="B2" s="48"/>
      <c r="C2" s="222">
        <f>IF(C1="","大会名が未入力です。","")</f>
      </c>
      <c r="D2" s="222"/>
      <c r="E2" s="222"/>
      <c r="F2" s="62"/>
      <c r="G2" s="48"/>
      <c r="H2" s="50"/>
      <c r="I2" s="66"/>
      <c r="J2" s="315"/>
      <c r="K2" s="50"/>
      <c r="L2" s="50"/>
      <c r="M2" s="50"/>
      <c r="N2" s="50"/>
    </row>
    <row r="3" spans="1:14" ht="20.25" customHeight="1" thickBot="1">
      <c r="A3" s="216" t="s">
        <v>352</v>
      </c>
      <c r="B3" s="217"/>
      <c r="C3" s="220">
        <f>IF('申込必要事項'!D3="","",'申込必要事項'!D3)</f>
      </c>
      <c r="D3" s="221"/>
      <c r="E3" s="90"/>
      <c r="F3" s="91" t="s">
        <v>351</v>
      </c>
      <c r="G3" s="223">
        <f>IF('申込必要事項'!D6="","",'申込必要事項'!D6)</f>
      </c>
      <c r="H3" s="223"/>
      <c r="I3" s="224">
        <f>IF('申込必要事項'!D7="","",'申込必要事項'!D7)</f>
      </c>
      <c r="J3" s="224"/>
      <c r="K3" s="224"/>
      <c r="L3" s="224"/>
      <c r="M3" s="50"/>
      <c r="N3" s="50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79"/>
      <c r="K4" s="79"/>
      <c r="L4" s="79"/>
      <c r="M4" s="50"/>
      <c r="N4" s="50"/>
    </row>
    <row r="5" spans="1:14" ht="13.5" customHeight="1">
      <c r="A5" s="77"/>
      <c r="B5" s="77"/>
      <c r="C5" s="263" t="s">
        <v>324</v>
      </c>
      <c r="D5" s="316" t="s">
        <v>325</v>
      </c>
      <c r="E5" s="317">
        <f>COUNTIF($Q$13:$Q$52,1)</f>
        <v>0</v>
      </c>
      <c r="F5" s="318" t="s">
        <v>327</v>
      </c>
      <c r="G5" s="318" t="s">
        <v>332</v>
      </c>
      <c r="H5" s="319">
        <v>1000</v>
      </c>
      <c r="I5" s="320" t="s">
        <v>329</v>
      </c>
      <c r="J5" s="321">
        <f>IF(E5="","",E5*H5)</f>
        <v>0</v>
      </c>
      <c r="K5" s="322" t="s">
        <v>331</v>
      </c>
      <c r="L5" s="79"/>
      <c r="M5" s="50"/>
      <c r="N5" s="50"/>
    </row>
    <row r="6" spans="1:14" ht="13.5" customHeight="1">
      <c r="A6" s="77"/>
      <c r="B6" s="77"/>
      <c r="C6" s="48"/>
      <c r="D6" s="323" t="s">
        <v>326</v>
      </c>
      <c r="E6" s="324">
        <f>COUNTIF($Q$13:$Q$52,2)</f>
        <v>0</v>
      </c>
      <c r="F6" s="325" t="s">
        <v>327</v>
      </c>
      <c r="G6" s="325" t="s">
        <v>332</v>
      </c>
      <c r="H6" s="326">
        <v>1000</v>
      </c>
      <c r="I6" s="327" t="s">
        <v>329</v>
      </c>
      <c r="J6" s="328">
        <f>IF(E6="","",E6*H6)</f>
        <v>0</v>
      </c>
      <c r="K6" s="329" t="s">
        <v>331</v>
      </c>
      <c r="L6" s="79"/>
      <c r="M6" s="50"/>
      <c r="N6" s="50"/>
    </row>
    <row r="7" spans="1:14" ht="13.5" customHeight="1" thickBot="1">
      <c r="A7" s="77"/>
      <c r="B7" s="77"/>
      <c r="C7" s="48"/>
      <c r="D7" s="330" t="s">
        <v>318</v>
      </c>
      <c r="E7" s="331">
        <f>SUM('②参加人数'!C27:C28)</f>
        <v>0</v>
      </c>
      <c r="F7" s="332" t="s">
        <v>333</v>
      </c>
      <c r="G7" s="332" t="s">
        <v>328</v>
      </c>
      <c r="H7" s="333">
        <v>1500</v>
      </c>
      <c r="I7" s="334" t="s">
        <v>329</v>
      </c>
      <c r="J7" s="335">
        <f>IF(E7="","",E7*H7)</f>
        <v>0</v>
      </c>
      <c r="K7" s="336" t="s">
        <v>331</v>
      </c>
      <c r="L7" s="79"/>
      <c r="M7" s="50"/>
      <c r="N7" s="50"/>
    </row>
    <row r="8" spans="1:14" ht="13.5" customHeight="1" thickBot="1">
      <c r="A8" s="77"/>
      <c r="B8" s="77"/>
      <c r="C8" s="48"/>
      <c r="D8" s="282"/>
      <c r="E8" s="282"/>
      <c r="F8" s="263"/>
      <c r="G8" s="126" t="s">
        <v>551</v>
      </c>
      <c r="H8" s="337" t="s">
        <v>330</v>
      </c>
      <c r="I8" s="338"/>
      <c r="J8" s="339">
        <f>SUM(J5:J7)</f>
        <v>0</v>
      </c>
      <c r="K8" s="340" t="s">
        <v>331</v>
      </c>
      <c r="L8" s="79"/>
      <c r="M8" s="50"/>
      <c r="N8" s="50"/>
    </row>
    <row r="9" spans="1:14" ht="20.25" customHeight="1">
      <c r="A9" s="77"/>
      <c r="B9" s="255" t="s">
        <v>550</v>
      </c>
      <c r="C9" s="255"/>
      <c r="D9" s="255"/>
      <c r="E9" s="255"/>
      <c r="F9" s="62"/>
      <c r="G9" s="48"/>
      <c r="H9" s="50"/>
      <c r="I9" s="50" t="s">
        <v>536</v>
      </c>
      <c r="J9" s="190">
        <f>J8+'①中学一覧'!J8</f>
        <v>0</v>
      </c>
      <c r="K9" s="79"/>
      <c r="L9" s="79"/>
      <c r="M9" s="50"/>
      <c r="N9" s="50"/>
    </row>
    <row r="10" spans="1:14" ht="15.75" customHeight="1">
      <c r="A10" s="48"/>
      <c r="B10" s="196" t="s">
        <v>538</v>
      </c>
      <c r="C10" s="48"/>
      <c r="D10" s="48"/>
      <c r="E10" s="50"/>
      <c r="F10" s="49"/>
      <c r="G10" s="218" t="s">
        <v>305</v>
      </c>
      <c r="H10" s="218"/>
      <c r="I10" s="219" t="s">
        <v>306</v>
      </c>
      <c r="J10" s="219"/>
      <c r="K10" s="287" t="s">
        <v>549</v>
      </c>
      <c r="L10" s="288"/>
      <c r="M10" s="288"/>
      <c r="N10" s="289"/>
    </row>
    <row r="11" spans="1:17" s="25" customFormat="1" ht="15.75" customHeight="1">
      <c r="A11" s="67" t="s">
        <v>197</v>
      </c>
      <c r="B11" s="67" t="s">
        <v>314</v>
      </c>
      <c r="C11" s="67" t="s">
        <v>315</v>
      </c>
      <c r="D11" s="67" t="s">
        <v>298</v>
      </c>
      <c r="E11" s="68" t="s">
        <v>307</v>
      </c>
      <c r="F11" s="67" t="s">
        <v>199</v>
      </c>
      <c r="G11" s="80" t="s">
        <v>225</v>
      </c>
      <c r="H11" s="81" t="s">
        <v>309</v>
      </c>
      <c r="I11" s="82" t="s">
        <v>225</v>
      </c>
      <c r="J11" s="83" t="s">
        <v>309</v>
      </c>
      <c r="K11" s="296" t="s">
        <v>304</v>
      </c>
      <c r="L11" s="297" t="s">
        <v>358</v>
      </c>
      <c r="M11" s="298" t="s">
        <v>359</v>
      </c>
      <c r="N11" s="299" t="s">
        <v>358</v>
      </c>
      <c r="Q11" s="2"/>
    </row>
    <row r="12" spans="1:17" s="5" customFormat="1" ht="15.75" customHeight="1">
      <c r="A12" s="100" t="s">
        <v>360</v>
      </c>
      <c r="B12" s="63">
        <v>500</v>
      </c>
      <c r="C12" s="32" t="s">
        <v>295</v>
      </c>
      <c r="D12" s="32" t="s">
        <v>299</v>
      </c>
      <c r="E12" s="32" t="s">
        <v>363</v>
      </c>
      <c r="F12" s="84">
        <v>1</v>
      </c>
      <c r="G12" s="32" t="s">
        <v>364</v>
      </c>
      <c r="H12" s="85" t="s">
        <v>367</v>
      </c>
      <c r="I12" s="32" t="s">
        <v>365</v>
      </c>
      <c r="J12" s="85" t="s">
        <v>366</v>
      </c>
      <c r="K12" s="341" t="s">
        <v>361</v>
      </c>
      <c r="L12" s="342">
        <v>47.55</v>
      </c>
      <c r="M12" s="343" t="s">
        <v>361</v>
      </c>
      <c r="N12" s="344" t="s">
        <v>362</v>
      </c>
      <c r="Q12" s="2"/>
    </row>
    <row r="13" spans="1:17" s="5" customFormat="1" ht="17.25" customHeight="1">
      <c r="A13" s="309">
        <v>1</v>
      </c>
      <c r="B13" s="137"/>
      <c r="C13" s="137"/>
      <c r="D13" s="137"/>
      <c r="E13" s="200">
        <f aca="true" t="shared" si="0" ref="E13:E52">IF($C$3="","",$C$3)</f>
      </c>
      <c r="F13" s="139"/>
      <c r="G13" s="140"/>
      <c r="H13" s="141"/>
      <c r="I13" s="140"/>
      <c r="J13" s="195"/>
      <c r="K13" s="191"/>
      <c r="L13" s="192"/>
      <c r="M13" s="345"/>
      <c r="N13" s="346"/>
      <c r="O13" s="5" t="str">
        <f>IF('②参加人数'!B5="","",'②参加人数'!B5)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309">
        <v>2</v>
      </c>
      <c r="B14" s="137"/>
      <c r="C14" s="137"/>
      <c r="D14" s="137"/>
      <c r="E14" s="200">
        <f t="shared" si="0"/>
      </c>
      <c r="F14" s="139"/>
      <c r="G14" s="140"/>
      <c r="H14" s="141"/>
      <c r="I14" s="140"/>
      <c r="J14" s="195"/>
      <c r="K14" s="191"/>
      <c r="L14" s="192"/>
      <c r="M14" s="345"/>
      <c r="N14" s="346"/>
      <c r="O14" s="5" t="str">
        <f>IF('②参加人数'!B6="","",'②参加人数'!B6)</f>
        <v>2年100m</v>
      </c>
      <c r="Q14" s="2">
        <f t="shared" si="1"/>
        <v>0</v>
      </c>
    </row>
    <row r="15" spans="1:17" s="5" customFormat="1" ht="17.25" customHeight="1">
      <c r="A15" s="309">
        <v>3</v>
      </c>
      <c r="B15" s="137"/>
      <c r="C15" s="137"/>
      <c r="D15" s="137"/>
      <c r="E15" s="200">
        <f t="shared" si="0"/>
      </c>
      <c r="F15" s="139"/>
      <c r="G15" s="140"/>
      <c r="H15" s="141"/>
      <c r="I15" s="140"/>
      <c r="J15" s="195"/>
      <c r="K15" s="191"/>
      <c r="L15" s="192"/>
      <c r="M15" s="345"/>
      <c r="N15" s="346"/>
      <c r="O15" s="5" t="str">
        <f>IF('②参加人数'!B7="","",'②参加人数'!B7)</f>
        <v>3年100m</v>
      </c>
      <c r="Q15" s="2">
        <f t="shared" si="1"/>
        <v>0</v>
      </c>
    </row>
    <row r="16" spans="1:17" s="5" customFormat="1" ht="17.25" customHeight="1">
      <c r="A16" s="309">
        <v>4</v>
      </c>
      <c r="B16" s="137"/>
      <c r="C16" s="137"/>
      <c r="D16" s="137"/>
      <c r="E16" s="200">
        <f t="shared" si="0"/>
      </c>
      <c r="F16" s="139"/>
      <c r="G16" s="140"/>
      <c r="H16" s="141"/>
      <c r="I16" s="140"/>
      <c r="J16" s="195"/>
      <c r="K16" s="191"/>
      <c r="L16" s="192"/>
      <c r="M16" s="345"/>
      <c r="N16" s="346"/>
      <c r="O16" s="5" t="str">
        <f>IF('②参加人数'!B8="","",'②参加人数'!B8)</f>
        <v>200m</v>
      </c>
      <c r="Q16" s="2">
        <f t="shared" si="1"/>
        <v>0</v>
      </c>
    </row>
    <row r="17" spans="1:17" s="5" customFormat="1" ht="17.25" customHeight="1">
      <c r="A17" s="309">
        <v>5</v>
      </c>
      <c r="B17" s="137"/>
      <c r="C17" s="137"/>
      <c r="D17" s="137"/>
      <c r="E17" s="200">
        <f t="shared" si="0"/>
      </c>
      <c r="F17" s="139"/>
      <c r="G17" s="140"/>
      <c r="H17" s="141"/>
      <c r="I17" s="140"/>
      <c r="J17" s="195"/>
      <c r="K17" s="191"/>
      <c r="L17" s="192"/>
      <c r="M17" s="345"/>
      <c r="N17" s="346"/>
      <c r="O17" s="5" t="str">
        <f>IF('②参加人数'!B9="","",'②参加人数'!B9)</f>
        <v>400m</v>
      </c>
      <c r="Q17" s="2">
        <f t="shared" si="1"/>
        <v>0</v>
      </c>
    </row>
    <row r="18" spans="1:17" s="5" customFormat="1" ht="17.25" customHeight="1">
      <c r="A18" s="309">
        <v>6</v>
      </c>
      <c r="B18" s="137"/>
      <c r="C18" s="137"/>
      <c r="D18" s="137"/>
      <c r="E18" s="200">
        <f t="shared" si="0"/>
      </c>
      <c r="F18" s="139"/>
      <c r="G18" s="140"/>
      <c r="H18" s="141"/>
      <c r="I18" s="140"/>
      <c r="J18" s="195"/>
      <c r="K18" s="191"/>
      <c r="L18" s="192"/>
      <c r="M18" s="345"/>
      <c r="N18" s="346"/>
      <c r="O18" s="5" t="str">
        <f>IF('②参加人数'!B10="","",'②参加人数'!B10)</f>
        <v>800m</v>
      </c>
      <c r="Q18" s="2">
        <f t="shared" si="1"/>
        <v>0</v>
      </c>
    </row>
    <row r="19" spans="1:17" s="5" customFormat="1" ht="17.25" customHeight="1">
      <c r="A19" s="309">
        <v>7</v>
      </c>
      <c r="B19" s="137"/>
      <c r="C19" s="137"/>
      <c r="D19" s="137"/>
      <c r="E19" s="200">
        <f t="shared" si="0"/>
      </c>
      <c r="F19" s="139"/>
      <c r="G19" s="140"/>
      <c r="H19" s="141"/>
      <c r="I19" s="140"/>
      <c r="J19" s="195"/>
      <c r="K19" s="191"/>
      <c r="L19" s="192"/>
      <c r="M19" s="345"/>
      <c r="N19" s="346"/>
      <c r="O19" s="5" t="str">
        <f>IF('②参加人数'!B11="","",'②参加人数'!B11)</f>
        <v>1年1500m</v>
      </c>
      <c r="Q19" s="2">
        <f t="shared" si="1"/>
        <v>0</v>
      </c>
    </row>
    <row r="20" spans="1:17" s="5" customFormat="1" ht="17.25" customHeight="1">
      <c r="A20" s="309">
        <v>8</v>
      </c>
      <c r="B20" s="137"/>
      <c r="C20" s="137"/>
      <c r="D20" s="137"/>
      <c r="E20" s="200">
        <f t="shared" si="0"/>
      </c>
      <c r="F20" s="139"/>
      <c r="G20" s="140"/>
      <c r="H20" s="141"/>
      <c r="I20" s="140"/>
      <c r="J20" s="195"/>
      <c r="K20" s="191"/>
      <c r="L20" s="192"/>
      <c r="M20" s="345"/>
      <c r="N20" s="346"/>
      <c r="O20" s="5" t="str">
        <f>IF('②参加人数'!B12="","",'②参加人数'!B12)</f>
        <v>1500m</v>
      </c>
      <c r="Q20" s="2">
        <f t="shared" si="1"/>
        <v>0</v>
      </c>
    </row>
    <row r="21" spans="1:17" s="5" customFormat="1" ht="17.25" customHeight="1">
      <c r="A21" s="309">
        <v>9</v>
      </c>
      <c r="B21" s="137"/>
      <c r="C21" s="137"/>
      <c r="D21" s="137"/>
      <c r="E21" s="200">
        <f t="shared" si="0"/>
      </c>
      <c r="F21" s="139"/>
      <c r="G21" s="140"/>
      <c r="H21" s="141"/>
      <c r="I21" s="140"/>
      <c r="J21" s="195"/>
      <c r="K21" s="191"/>
      <c r="L21" s="192"/>
      <c r="M21" s="345"/>
      <c r="N21" s="346"/>
      <c r="O21" s="5" t="str">
        <f>IF('②参加人数'!B13="","",'②参加人数'!B13)</f>
        <v>3000m</v>
      </c>
      <c r="Q21" s="2">
        <f t="shared" si="1"/>
        <v>0</v>
      </c>
    </row>
    <row r="22" spans="1:17" s="5" customFormat="1" ht="17.25" customHeight="1">
      <c r="A22" s="309">
        <v>10</v>
      </c>
      <c r="B22" s="137"/>
      <c r="C22" s="137"/>
      <c r="D22" s="137"/>
      <c r="E22" s="200">
        <f t="shared" si="0"/>
      </c>
      <c r="F22" s="139"/>
      <c r="G22" s="140"/>
      <c r="H22" s="141"/>
      <c r="I22" s="140"/>
      <c r="J22" s="195"/>
      <c r="K22" s="191"/>
      <c r="L22" s="192"/>
      <c r="M22" s="345"/>
      <c r="N22" s="346"/>
      <c r="O22" s="5" t="str">
        <f>IF('②参加人数'!B14="","",'②参加人数'!B14)</f>
        <v>110mH</v>
      </c>
      <c r="Q22" s="2">
        <f t="shared" si="1"/>
        <v>0</v>
      </c>
    </row>
    <row r="23" spans="1:17" s="5" customFormat="1" ht="17.25" customHeight="1">
      <c r="A23" s="309">
        <v>11</v>
      </c>
      <c r="B23" s="137"/>
      <c r="C23" s="137"/>
      <c r="D23" s="137"/>
      <c r="E23" s="200">
        <f t="shared" si="0"/>
      </c>
      <c r="F23" s="139"/>
      <c r="G23" s="140"/>
      <c r="H23" s="141"/>
      <c r="I23" s="140"/>
      <c r="J23" s="195"/>
      <c r="K23" s="191"/>
      <c r="L23" s="192"/>
      <c r="M23" s="345"/>
      <c r="N23" s="346"/>
      <c r="O23" s="5" t="str">
        <f>IF('②参加人数'!B15="","",'②参加人数'!B15)</f>
        <v>走高跳</v>
      </c>
      <c r="Q23" s="2">
        <f t="shared" si="1"/>
        <v>0</v>
      </c>
    </row>
    <row r="24" spans="1:17" s="5" customFormat="1" ht="17.25" customHeight="1">
      <c r="A24" s="309">
        <v>12</v>
      </c>
      <c r="B24" s="137"/>
      <c r="C24" s="137"/>
      <c r="D24" s="137"/>
      <c r="E24" s="200">
        <f t="shared" si="0"/>
      </c>
      <c r="F24" s="139"/>
      <c r="G24" s="140"/>
      <c r="H24" s="141"/>
      <c r="I24" s="140"/>
      <c r="J24" s="195"/>
      <c r="K24" s="191"/>
      <c r="L24" s="192"/>
      <c r="M24" s="345"/>
      <c r="N24" s="346"/>
      <c r="O24" s="5" t="str">
        <f>IF('②参加人数'!B16="","",'②参加人数'!B16)</f>
        <v>棒高跳</v>
      </c>
      <c r="Q24" s="2">
        <f t="shared" si="1"/>
        <v>0</v>
      </c>
    </row>
    <row r="25" spans="1:17" s="5" customFormat="1" ht="17.25" customHeight="1">
      <c r="A25" s="309">
        <v>13</v>
      </c>
      <c r="B25" s="137"/>
      <c r="C25" s="137"/>
      <c r="D25" s="137"/>
      <c r="E25" s="200">
        <f t="shared" si="0"/>
      </c>
      <c r="F25" s="139"/>
      <c r="G25" s="140"/>
      <c r="H25" s="141"/>
      <c r="I25" s="140"/>
      <c r="J25" s="195"/>
      <c r="K25" s="191"/>
      <c r="L25" s="192"/>
      <c r="M25" s="345"/>
      <c r="N25" s="346"/>
      <c r="O25" s="5" t="str">
        <f>IF('②参加人数'!B17="","",'②参加人数'!B17)</f>
        <v>走幅跳</v>
      </c>
      <c r="Q25" s="2">
        <f t="shared" si="1"/>
        <v>0</v>
      </c>
    </row>
    <row r="26" spans="1:17" s="5" customFormat="1" ht="17.25" customHeight="1">
      <c r="A26" s="309">
        <v>14</v>
      </c>
      <c r="B26" s="137"/>
      <c r="C26" s="137"/>
      <c r="D26" s="137"/>
      <c r="E26" s="200">
        <f t="shared" si="0"/>
      </c>
      <c r="F26" s="139"/>
      <c r="G26" s="140"/>
      <c r="H26" s="141"/>
      <c r="I26" s="140"/>
      <c r="J26" s="195"/>
      <c r="K26" s="191"/>
      <c r="L26" s="192"/>
      <c r="M26" s="345"/>
      <c r="N26" s="346"/>
      <c r="O26" s="5" t="str">
        <f>IF('②参加人数'!B18="","",'②参加人数'!B18)</f>
        <v>砲丸投⑤</v>
      </c>
      <c r="Q26" s="2">
        <f t="shared" si="1"/>
        <v>0</v>
      </c>
    </row>
    <row r="27" spans="1:17" s="5" customFormat="1" ht="17.25" customHeight="1">
      <c r="A27" s="309">
        <v>15</v>
      </c>
      <c r="B27" s="137"/>
      <c r="C27" s="137"/>
      <c r="D27" s="137"/>
      <c r="E27" s="200">
        <f t="shared" si="0"/>
      </c>
      <c r="F27" s="139"/>
      <c r="G27" s="140"/>
      <c r="H27" s="141"/>
      <c r="I27" s="140"/>
      <c r="J27" s="195"/>
      <c r="K27" s="191"/>
      <c r="L27" s="192"/>
      <c r="M27" s="345"/>
      <c r="N27" s="346"/>
      <c r="O27" s="5" t="str">
        <f>IF('②参加人数'!B19="","",'②参加人数'!B19)</f>
        <v>四種競技</v>
      </c>
      <c r="Q27" s="2">
        <f t="shared" si="1"/>
        <v>0</v>
      </c>
    </row>
    <row r="28" spans="1:17" s="5" customFormat="1" ht="17.25" customHeight="1">
      <c r="A28" s="309">
        <v>16</v>
      </c>
      <c r="B28" s="137"/>
      <c r="C28" s="137"/>
      <c r="D28" s="137"/>
      <c r="E28" s="200">
        <f t="shared" si="0"/>
      </c>
      <c r="F28" s="139"/>
      <c r="G28" s="140"/>
      <c r="H28" s="141"/>
      <c r="I28" s="140"/>
      <c r="J28" s="195"/>
      <c r="K28" s="191"/>
      <c r="L28" s="192"/>
      <c r="M28" s="345"/>
      <c r="N28" s="346"/>
      <c r="O28" s="5">
        <f>IF('②参加人数'!B20="","",'②参加人数'!B20)</f>
      </c>
      <c r="Q28" s="2">
        <f t="shared" si="1"/>
        <v>0</v>
      </c>
    </row>
    <row r="29" spans="1:17" s="5" customFormat="1" ht="17.25" customHeight="1">
      <c r="A29" s="309">
        <v>17</v>
      </c>
      <c r="B29" s="137"/>
      <c r="C29" s="137"/>
      <c r="D29" s="137"/>
      <c r="E29" s="200">
        <f t="shared" si="0"/>
      </c>
      <c r="F29" s="139"/>
      <c r="G29" s="140"/>
      <c r="H29" s="141"/>
      <c r="I29" s="140"/>
      <c r="J29" s="195"/>
      <c r="K29" s="191"/>
      <c r="L29" s="192"/>
      <c r="M29" s="345"/>
      <c r="N29" s="346"/>
      <c r="O29" s="5">
        <f>IF('②参加人数'!B21="","",'②参加人数'!B21)</f>
      </c>
      <c r="Q29" s="2">
        <f t="shared" si="1"/>
        <v>0</v>
      </c>
    </row>
    <row r="30" spans="1:17" s="5" customFormat="1" ht="17.25" customHeight="1">
      <c r="A30" s="309">
        <v>18</v>
      </c>
      <c r="B30" s="137"/>
      <c r="C30" s="137"/>
      <c r="D30" s="137"/>
      <c r="E30" s="200">
        <f t="shared" si="0"/>
      </c>
      <c r="F30" s="139"/>
      <c r="G30" s="140"/>
      <c r="H30" s="141"/>
      <c r="I30" s="140"/>
      <c r="J30" s="195"/>
      <c r="K30" s="191"/>
      <c r="L30" s="192"/>
      <c r="M30" s="345"/>
      <c r="N30" s="346"/>
      <c r="O30" s="5">
        <f>IF('②参加人数'!B22="","",'②参加人数'!B22)</f>
      </c>
      <c r="Q30" s="2">
        <f t="shared" si="1"/>
        <v>0</v>
      </c>
    </row>
    <row r="31" spans="1:17" s="5" customFormat="1" ht="17.25" customHeight="1">
      <c r="A31" s="309">
        <v>19</v>
      </c>
      <c r="B31" s="137"/>
      <c r="C31" s="137"/>
      <c r="D31" s="137"/>
      <c r="E31" s="200">
        <f t="shared" si="0"/>
      </c>
      <c r="F31" s="139"/>
      <c r="G31" s="140"/>
      <c r="H31" s="141"/>
      <c r="I31" s="140"/>
      <c r="J31" s="195"/>
      <c r="K31" s="191"/>
      <c r="L31" s="192"/>
      <c r="M31" s="345"/>
      <c r="N31" s="346"/>
      <c r="O31" s="5">
        <f>IF('②参加人数'!B23="","",'②参加人数'!B23)</f>
      </c>
      <c r="Q31" s="2">
        <f t="shared" si="1"/>
        <v>0</v>
      </c>
    </row>
    <row r="32" spans="1:17" s="5" customFormat="1" ht="17.25" customHeight="1">
      <c r="A32" s="309">
        <v>20</v>
      </c>
      <c r="B32" s="137"/>
      <c r="C32" s="137"/>
      <c r="D32" s="137"/>
      <c r="E32" s="200">
        <f t="shared" si="0"/>
      </c>
      <c r="F32" s="139"/>
      <c r="G32" s="140"/>
      <c r="H32" s="141"/>
      <c r="I32" s="140"/>
      <c r="J32" s="195"/>
      <c r="K32" s="191"/>
      <c r="L32" s="192"/>
      <c r="M32" s="345"/>
      <c r="N32" s="346"/>
      <c r="O32" s="5">
        <f>IF('②参加人数'!B24="","",'②参加人数'!B24)</f>
      </c>
      <c r="Q32" s="2">
        <f t="shared" si="1"/>
        <v>0</v>
      </c>
    </row>
    <row r="33" spans="1:17" s="5" customFormat="1" ht="17.25" customHeight="1">
      <c r="A33" s="309">
        <v>21</v>
      </c>
      <c r="B33" s="137"/>
      <c r="C33" s="137"/>
      <c r="D33" s="137"/>
      <c r="E33" s="200">
        <f t="shared" si="0"/>
      </c>
      <c r="F33" s="139"/>
      <c r="G33" s="140"/>
      <c r="H33" s="141"/>
      <c r="I33" s="140"/>
      <c r="J33" s="195"/>
      <c r="K33" s="191"/>
      <c r="L33" s="192"/>
      <c r="M33" s="345"/>
      <c r="N33" s="346"/>
      <c r="O33" s="5">
        <f>IF('②参加人数'!B25="","",'②参加人数'!B25)</f>
      </c>
      <c r="Q33" s="2">
        <f t="shared" si="1"/>
        <v>0</v>
      </c>
    </row>
    <row r="34" spans="1:17" s="5" customFormat="1" ht="17.25" customHeight="1">
      <c r="A34" s="309">
        <v>22</v>
      </c>
      <c r="B34" s="137"/>
      <c r="C34" s="137"/>
      <c r="D34" s="137"/>
      <c r="E34" s="200">
        <f t="shared" si="0"/>
      </c>
      <c r="F34" s="139"/>
      <c r="G34" s="140"/>
      <c r="H34" s="141"/>
      <c r="I34" s="140"/>
      <c r="J34" s="195"/>
      <c r="K34" s="191"/>
      <c r="L34" s="192"/>
      <c r="M34" s="345"/>
      <c r="N34" s="346"/>
      <c r="O34" s="5">
        <f>IF('②参加人数'!B26="","",'②参加人数'!B26)</f>
      </c>
      <c r="Q34" s="2">
        <f t="shared" si="1"/>
        <v>0</v>
      </c>
    </row>
    <row r="35" spans="1:17" s="5" customFormat="1" ht="17.25" customHeight="1">
      <c r="A35" s="309">
        <v>23</v>
      </c>
      <c r="B35" s="137"/>
      <c r="C35" s="137"/>
      <c r="D35" s="137"/>
      <c r="E35" s="200">
        <f t="shared" si="0"/>
      </c>
      <c r="F35" s="139"/>
      <c r="G35" s="140"/>
      <c r="H35" s="141"/>
      <c r="I35" s="140"/>
      <c r="J35" s="195"/>
      <c r="K35" s="191"/>
      <c r="L35" s="192"/>
      <c r="M35" s="345"/>
      <c r="N35" s="346"/>
      <c r="O35" s="5" t="str">
        <f>IF('②参加人数'!B27="","",'②参加人数'!B27)</f>
        <v>4×100mR</v>
      </c>
      <c r="Q35" s="2">
        <f t="shared" si="1"/>
        <v>0</v>
      </c>
    </row>
    <row r="36" spans="1:17" s="5" customFormat="1" ht="17.25" customHeight="1">
      <c r="A36" s="309">
        <v>24</v>
      </c>
      <c r="B36" s="137"/>
      <c r="C36" s="137"/>
      <c r="D36" s="137"/>
      <c r="E36" s="200">
        <f t="shared" si="0"/>
      </c>
      <c r="F36" s="139"/>
      <c r="G36" s="140"/>
      <c r="H36" s="141"/>
      <c r="I36" s="140"/>
      <c r="J36" s="195"/>
      <c r="K36" s="191"/>
      <c r="L36" s="192"/>
      <c r="M36" s="345"/>
      <c r="N36" s="346"/>
      <c r="O36" s="5" t="str">
        <f>IF('②参加人数'!B28="","",'②参加人数'!B28)</f>
        <v>4×400mR</v>
      </c>
      <c r="Q36" s="2">
        <f t="shared" si="1"/>
        <v>0</v>
      </c>
    </row>
    <row r="37" spans="1:17" s="5" customFormat="1" ht="17.25" customHeight="1">
      <c r="A37" s="309">
        <v>25</v>
      </c>
      <c r="B37" s="137"/>
      <c r="C37" s="137"/>
      <c r="D37" s="137"/>
      <c r="E37" s="200">
        <f t="shared" si="0"/>
      </c>
      <c r="F37" s="139"/>
      <c r="G37" s="140"/>
      <c r="H37" s="141"/>
      <c r="I37" s="140"/>
      <c r="J37" s="195"/>
      <c r="K37" s="191"/>
      <c r="L37" s="192"/>
      <c r="M37" s="345"/>
      <c r="N37" s="346"/>
      <c r="O37" s="5">
        <f>IF('②参加人数'!B29="","",'②参加人数'!B29)</f>
      </c>
      <c r="Q37" s="2">
        <f t="shared" si="1"/>
        <v>0</v>
      </c>
    </row>
    <row r="38" spans="1:17" s="5" customFormat="1" ht="17.25" customHeight="1">
      <c r="A38" s="309">
        <v>26</v>
      </c>
      <c r="B38" s="137"/>
      <c r="C38" s="137"/>
      <c r="D38" s="137"/>
      <c r="E38" s="200">
        <f t="shared" si="0"/>
      </c>
      <c r="F38" s="139"/>
      <c r="G38" s="140"/>
      <c r="H38" s="141"/>
      <c r="I38" s="140"/>
      <c r="J38" s="195"/>
      <c r="K38" s="191"/>
      <c r="L38" s="192"/>
      <c r="M38" s="345"/>
      <c r="N38" s="346"/>
      <c r="O38" s="5">
        <f>IF('②参加人数'!B30="","",'②参加人数'!B30)</f>
      </c>
      <c r="Q38" s="2">
        <f t="shared" si="1"/>
        <v>0</v>
      </c>
    </row>
    <row r="39" spans="1:17" s="5" customFormat="1" ht="17.25" customHeight="1">
      <c r="A39" s="309">
        <v>27</v>
      </c>
      <c r="B39" s="137"/>
      <c r="C39" s="137"/>
      <c r="D39" s="137"/>
      <c r="E39" s="200">
        <f t="shared" si="0"/>
      </c>
      <c r="F39" s="139"/>
      <c r="G39" s="140"/>
      <c r="H39" s="141"/>
      <c r="I39" s="140"/>
      <c r="J39" s="195"/>
      <c r="K39" s="191"/>
      <c r="L39" s="192"/>
      <c r="M39" s="345"/>
      <c r="N39" s="346"/>
      <c r="O39" s="5">
        <f>IF('②参加人数'!B31="","",'②参加人数'!B31)</f>
      </c>
      <c r="Q39" s="2">
        <f t="shared" si="1"/>
        <v>0</v>
      </c>
    </row>
    <row r="40" spans="1:17" s="5" customFormat="1" ht="17.25" customHeight="1">
      <c r="A40" s="309">
        <v>28</v>
      </c>
      <c r="B40" s="137"/>
      <c r="C40" s="137"/>
      <c r="D40" s="137"/>
      <c r="E40" s="200">
        <f t="shared" si="0"/>
      </c>
      <c r="F40" s="139"/>
      <c r="G40" s="140"/>
      <c r="H40" s="141"/>
      <c r="I40" s="140"/>
      <c r="J40" s="195"/>
      <c r="K40" s="191"/>
      <c r="L40" s="192"/>
      <c r="M40" s="345"/>
      <c r="N40" s="346"/>
      <c r="O40" s="5">
        <f>IF('②参加人数'!B32="","",'②参加人数'!B32)</f>
      </c>
      <c r="Q40" s="2">
        <f t="shared" si="1"/>
        <v>0</v>
      </c>
    </row>
    <row r="41" spans="1:17" s="5" customFormat="1" ht="17.25" customHeight="1">
      <c r="A41" s="309">
        <v>29</v>
      </c>
      <c r="B41" s="137"/>
      <c r="C41" s="137"/>
      <c r="D41" s="137"/>
      <c r="E41" s="200">
        <f t="shared" si="0"/>
      </c>
      <c r="F41" s="139"/>
      <c r="G41" s="140"/>
      <c r="H41" s="141"/>
      <c r="I41" s="140"/>
      <c r="J41" s="195"/>
      <c r="K41" s="191"/>
      <c r="L41" s="192"/>
      <c r="M41" s="345"/>
      <c r="N41" s="346"/>
      <c r="O41" s="5">
        <f>IF('②参加人数'!B33="","",'②参加人数'!B33)</f>
      </c>
      <c r="Q41" s="2">
        <f t="shared" si="1"/>
        <v>0</v>
      </c>
    </row>
    <row r="42" spans="1:17" s="5" customFormat="1" ht="17.25" customHeight="1">
      <c r="A42" s="309">
        <v>30</v>
      </c>
      <c r="B42" s="137"/>
      <c r="C42" s="137"/>
      <c r="D42" s="137"/>
      <c r="E42" s="200">
        <f t="shared" si="0"/>
      </c>
      <c r="F42" s="139"/>
      <c r="G42" s="140"/>
      <c r="H42" s="141"/>
      <c r="I42" s="140"/>
      <c r="J42" s="195"/>
      <c r="K42" s="191"/>
      <c r="L42" s="192"/>
      <c r="M42" s="345"/>
      <c r="N42" s="346"/>
      <c r="O42" s="5">
        <f>IF('②参加人数'!B34="","",'②参加人数'!B34)</f>
      </c>
      <c r="Q42" s="2">
        <f t="shared" si="1"/>
        <v>0</v>
      </c>
    </row>
    <row r="43" spans="1:17" s="5" customFormat="1" ht="17.25" customHeight="1">
      <c r="A43" s="309">
        <v>31</v>
      </c>
      <c r="B43" s="137"/>
      <c r="C43" s="137"/>
      <c r="D43" s="137"/>
      <c r="E43" s="200">
        <f t="shared" si="0"/>
      </c>
      <c r="F43" s="139"/>
      <c r="G43" s="140"/>
      <c r="H43" s="141"/>
      <c r="I43" s="140"/>
      <c r="J43" s="195"/>
      <c r="K43" s="191"/>
      <c r="L43" s="192"/>
      <c r="M43" s="345"/>
      <c r="N43" s="346"/>
      <c r="O43" s="5">
        <f>IF('②参加人数'!B35="","",'②参加人数'!B35)</f>
      </c>
      <c r="Q43" s="2">
        <f t="shared" si="1"/>
        <v>0</v>
      </c>
    </row>
    <row r="44" spans="1:17" s="5" customFormat="1" ht="17.25" customHeight="1">
      <c r="A44" s="309">
        <v>32</v>
      </c>
      <c r="B44" s="137"/>
      <c r="C44" s="137"/>
      <c r="D44" s="137"/>
      <c r="E44" s="200">
        <f t="shared" si="0"/>
      </c>
      <c r="F44" s="139"/>
      <c r="G44" s="140"/>
      <c r="H44" s="141"/>
      <c r="I44" s="140"/>
      <c r="J44" s="195"/>
      <c r="K44" s="191"/>
      <c r="L44" s="192"/>
      <c r="M44" s="345"/>
      <c r="N44" s="346"/>
      <c r="O44" s="5">
        <f>IF('②参加人数'!B36="","",'②参加人数'!B36)</f>
      </c>
      <c r="Q44" s="2">
        <f t="shared" si="1"/>
        <v>0</v>
      </c>
    </row>
    <row r="45" spans="1:17" s="5" customFormat="1" ht="17.25" customHeight="1">
      <c r="A45" s="309">
        <v>33</v>
      </c>
      <c r="B45" s="137"/>
      <c r="C45" s="137"/>
      <c r="D45" s="137"/>
      <c r="E45" s="200">
        <f t="shared" si="0"/>
      </c>
      <c r="F45" s="139"/>
      <c r="G45" s="140"/>
      <c r="H45" s="141"/>
      <c r="I45" s="140"/>
      <c r="J45" s="195"/>
      <c r="K45" s="191"/>
      <c r="L45" s="192"/>
      <c r="M45" s="345"/>
      <c r="N45" s="346"/>
      <c r="O45" s="5">
        <f>IF('②参加人数'!B37="","",'②参加人数'!B37)</f>
      </c>
      <c r="Q45" s="2">
        <f t="shared" si="1"/>
        <v>0</v>
      </c>
    </row>
    <row r="46" spans="1:17" s="5" customFormat="1" ht="17.25" customHeight="1">
      <c r="A46" s="309">
        <v>34</v>
      </c>
      <c r="B46" s="137"/>
      <c r="C46" s="137"/>
      <c r="D46" s="137"/>
      <c r="E46" s="200">
        <f t="shared" si="0"/>
      </c>
      <c r="F46" s="139"/>
      <c r="G46" s="140"/>
      <c r="H46" s="141"/>
      <c r="I46" s="140"/>
      <c r="J46" s="195"/>
      <c r="K46" s="191"/>
      <c r="L46" s="192"/>
      <c r="M46" s="345"/>
      <c r="N46" s="346"/>
      <c r="Q46" s="2"/>
    </row>
    <row r="47" spans="1:17" s="5" customFormat="1" ht="17.25" customHeight="1">
      <c r="A47" s="309">
        <v>35</v>
      </c>
      <c r="B47" s="137"/>
      <c r="C47" s="137"/>
      <c r="D47" s="137"/>
      <c r="E47" s="200">
        <f t="shared" si="0"/>
      </c>
      <c r="F47" s="139"/>
      <c r="G47" s="140"/>
      <c r="H47" s="141"/>
      <c r="I47" s="140"/>
      <c r="J47" s="195"/>
      <c r="K47" s="191"/>
      <c r="L47" s="192"/>
      <c r="M47" s="345"/>
      <c r="N47" s="346"/>
      <c r="Q47" s="2"/>
    </row>
    <row r="48" spans="1:17" s="5" customFormat="1" ht="17.25" customHeight="1">
      <c r="A48" s="309">
        <v>36</v>
      </c>
      <c r="B48" s="137"/>
      <c r="C48" s="137"/>
      <c r="D48" s="137"/>
      <c r="E48" s="200">
        <f t="shared" si="0"/>
      </c>
      <c r="F48" s="139"/>
      <c r="G48" s="140"/>
      <c r="H48" s="141"/>
      <c r="I48" s="140"/>
      <c r="J48" s="195"/>
      <c r="K48" s="191"/>
      <c r="L48" s="192"/>
      <c r="M48" s="345"/>
      <c r="N48" s="346"/>
      <c r="Q48" s="2"/>
    </row>
    <row r="49" spans="1:17" s="5" customFormat="1" ht="17.25" customHeight="1">
      <c r="A49" s="309">
        <v>37</v>
      </c>
      <c r="B49" s="137"/>
      <c r="C49" s="137"/>
      <c r="D49" s="137"/>
      <c r="E49" s="200">
        <f t="shared" si="0"/>
      </c>
      <c r="F49" s="139"/>
      <c r="G49" s="140"/>
      <c r="H49" s="141"/>
      <c r="I49" s="140"/>
      <c r="J49" s="195"/>
      <c r="K49" s="191"/>
      <c r="L49" s="192"/>
      <c r="M49" s="345"/>
      <c r="N49" s="346"/>
      <c r="Q49" s="2"/>
    </row>
    <row r="50" spans="1:17" s="5" customFormat="1" ht="17.25" customHeight="1">
      <c r="A50" s="309">
        <v>38</v>
      </c>
      <c r="B50" s="137"/>
      <c r="C50" s="137"/>
      <c r="D50" s="137"/>
      <c r="E50" s="200">
        <f t="shared" si="0"/>
      </c>
      <c r="F50" s="139"/>
      <c r="G50" s="140"/>
      <c r="H50" s="141"/>
      <c r="I50" s="140"/>
      <c r="J50" s="195"/>
      <c r="K50" s="191"/>
      <c r="L50" s="192"/>
      <c r="M50" s="345"/>
      <c r="N50" s="346"/>
      <c r="Q50" s="2"/>
    </row>
    <row r="51" spans="1:17" s="5" customFormat="1" ht="17.25" customHeight="1">
      <c r="A51" s="309">
        <v>39</v>
      </c>
      <c r="B51" s="137"/>
      <c r="C51" s="137"/>
      <c r="D51" s="137"/>
      <c r="E51" s="200">
        <f t="shared" si="0"/>
      </c>
      <c r="F51" s="139"/>
      <c r="G51" s="140"/>
      <c r="H51" s="141"/>
      <c r="I51" s="140"/>
      <c r="J51" s="195"/>
      <c r="K51" s="191"/>
      <c r="L51" s="192"/>
      <c r="M51" s="345"/>
      <c r="N51" s="346"/>
      <c r="Q51" s="2"/>
    </row>
    <row r="52" spans="1:17" s="5" customFormat="1" ht="17.25" customHeight="1">
      <c r="A52" s="309">
        <v>40</v>
      </c>
      <c r="B52" s="137"/>
      <c r="C52" s="137"/>
      <c r="D52" s="137"/>
      <c r="E52" s="200">
        <f t="shared" si="0"/>
      </c>
      <c r="F52" s="139"/>
      <c r="G52" s="140"/>
      <c r="H52" s="141"/>
      <c r="I52" s="140"/>
      <c r="J52" s="195"/>
      <c r="K52" s="191"/>
      <c r="L52" s="192"/>
      <c r="M52" s="345"/>
      <c r="N52" s="346"/>
      <c r="Q52" s="2"/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4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  <mergeCell ref="B9:E9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"/>
    <dataValidation type="list" allowBlank="1" showInputMessage="1" showErrorMessage="1" sqref="M13:M52 K13:K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Q57"/>
  <sheetViews>
    <sheetView showGridLines="0" zoomScalePageLayoutView="0" workbookViewId="0" topLeftCell="A1">
      <pane ySplit="12" topLeftCell="BM13" activePane="bottomLeft" state="frozen"/>
      <selection pane="topLeft" activeCell="J9" sqref="J9"/>
      <selection pane="bottomLeft" activeCell="G1" sqref="G1:I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14" ht="26.25" customHeight="1" thickBot="1">
      <c r="A1" s="225" t="s">
        <v>316</v>
      </c>
      <c r="B1" s="226"/>
      <c r="C1" s="228" t="s">
        <v>545</v>
      </c>
      <c r="D1" s="229"/>
      <c r="E1" s="230"/>
      <c r="F1" s="47"/>
      <c r="G1" s="260" t="s">
        <v>555</v>
      </c>
      <c r="H1" s="260"/>
      <c r="I1" s="260"/>
      <c r="J1" s="48"/>
      <c r="K1" s="50"/>
      <c r="L1" s="50"/>
      <c r="M1" s="50"/>
      <c r="N1" s="50"/>
    </row>
    <row r="2" spans="1:14" ht="15.75" customHeight="1" thickBot="1">
      <c r="A2" s="48"/>
      <c r="B2" s="48"/>
      <c r="C2" s="222">
        <f>IF(C1="","大会名が未入力です。","")</f>
      </c>
      <c r="D2" s="222"/>
      <c r="E2" s="222"/>
      <c r="F2" s="62"/>
      <c r="G2" s="48"/>
      <c r="H2" s="50"/>
      <c r="I2" s="66"/>
      <c r="J2" s="48"/>
      <c r="K2" s="50"/>
      <c r="L2" s="50"/>
      <c r="M2" s="50"/>
      <c r="N2" s="50"/>
    </row>
    <row r="3" spans="1:14" ht="20.25" customHeight="1" thickBot="1">
      <c r="A3" s="216" t="s">
        <v>317</v>
      </c>
      <c r="B3" s="217"/>
      <c r="C3" s="220">
        <f>IF('申込必要事項'!D3="","",'申込必要事項'!D3)</f>
      </c>
      <c r="D3" s="221"/>
      <c r="E3" s="90"/>
      <c r="F3" s="91" t="s">
        <v>351</v>
      </c>
      <c r="G3" s="223">
        <f>IF('申込必要事項'!D6="","",'申込必要事項'!D6)</f>
      </c>
      <c r="H3" s="223"/>
      <c r="I3" s="261">
        <f>IF('申込必要事項'!D7="","",'申込必要事項'!D7)</f>
      </c>
      <c r="J3" s="261"/>
      <c r="K3" s="261"/>
      <c r="L3" s="261"/>
      <c r="M3" s="50"/>
      <c r="N3" s="50"/>
    </row>
    <row r="4" spans="1:14" ht="6" customHeight="1" thickBot="1">
      <c r="A4" s="77"/>
      <c r="B4" s="77"/>
      <c r="C4" s="78"/>
      <c r="D4" s="62"/>
      <c r="E4" s="62"/>
      <c r="F4" s="62"/>
      <c r="G4" s="48"/>
      <c r="H4" s="50"/>
      <c r="I4" s="50"/>
      <c r="J4" s="262"/>
      <c r="K4" s="262"/>
      <c r="L4" s="262"/>
      <c r="M4" s="50"/>
      <c r="N4" s="50"/>
    </row>
    <row r="5" spans="1:14" ht="13.5" customHeight="1">
      <c r="A5" s="77"/>
      <c r="B5" s="77"/>
      <c r="C5" s="263" t="s">
        <v>324</v>
      </c>
      <c r="D5" s="264" t="s">
        <v>325</v>
      </c>
      <c r="E5" s="257">
        <f>COUNTIF($Q$13:$Q$52,1)</f>
        <v>0</v>
      </c>
      <c r="F5" s="265" t="s">
        <v>327</v>
      </c>
      <c r="G5" s="265" t="s">
        <v>332</v>
      </c>
      <c r="H5" s="266">
        <v>1000</v>
      </c>
      <c r="I5" s="267" t="s">
        <v>329</v>
      </c>
      <c r="J5" s="268">
        <f>IF(E5="","",E5*H5)</f>
        <v>0</v>
      </c>
      <c r="K5" s="269" t="s">
        <v>331</v>
      </c>
      <c r="L5" s="262"/>
      <c r="M5" s="50"/>
      <c r="N5" s="50"/>
    </row>
    <row r="6" spans="1:14" ht="13.5" customHeight="1">
      <c r="A6" s="77"/>
      <c r="B6" s="77"/>
      <c r="C6" s="48"/>
      <c r="D6" s="270" t="s">
        <v>326</v>
      </c>
      <c r="E6" s="258">
        <f>COUNTIF($Q$13:$Q$52,2)</f>
        <v>0</v>
      </c>
      <c r="F6" s="271" t="s">
        <v>327</v>
      </c>
      <c r="G6" s="271" t="s">
        <v>332</v>
      </c>
      <c r="H6" s="272">
        <v>1000</v>
      </c>
      <c r="I6" s="273" t="s">
        <v>329</v>
      </c>
      <c r="J6" s="274">
        <f>IF(E6="","",E6*H6)</f>
        <v>0</v>
      </c>
      <c r="K6" s="275" t="s">
        <v>331</v>
      </c>
      <c r="L6" s="262"/>
      <c r="M6" s="50"/>
      <c r="N6" s="50"/>
    </row>
    <row r="7" spans="1:14" ht="13.5" customHeight="1" thickBot="1">
      <c r="A7" s="77"/>
      <c r="B7" s="77"/>
      <c r="C7" s="48"/>
      <c r="D7" s="276" t="s">
        <v>334</v>
      </c>
      <c r="E7" s="259">
        <f>SUM('②参加人数'!F27:F28)</f>
        <v>0</v>
      </c>
      <c r="F7" s="277" t="s">
        <v>335</v>
      </c>
      <c r="G7" s="277" t="s">
        <v>336</v>
      </c>
      <c r="H7" s="278">
        <v>1500</v>
      </c>
      <c r="I7" s="279" t="s">
        <v>329</v>
      </c>
      <c r="J7" s="280">
        <f>IF(E7="","",E7*H7)</f>
        <v>0</v>
      </c>
      <c r="K7" s="281" t="s">
        <v>331</v>
      </c>
      <c r="L7" s="262"/>
      <c r="M7" s="50"/>
      <c r="N7" s="50"/>
    </row>
    <row r="8" spans="1:14" ht="13.5" customHeight="1" thickBot="1">
      <c r="A8" s="77"/>
      <c r="B8" s="77"/>
      <c r="C8" s="48"/>
      <c r="D8" s="282"/>
      <c r="E8" s="282"/>
      <c r="F8" s="263"/>
      <c r="G8" s="126" t="s">
        <v>551</v>
      </c>
      <c r="H8" s="283" t="s">
        <v>330</v>
      </c>
      <c r="I8" s="284"/>
      <c r="J8" s="285">
        <f>SUM(J5:J7)</f>
        <v>0</v>
      </c>
      <c r="K8" s="286" t="s">
        <v>331</v>
      </c>
      <c r="L8" s="262"/>
      <c r="M8" s="50"/>
      <c r="N8" s="50"/>
    </row>
    <row r="9" spans="1:14" ht="20.25" customHeight="1">
      <c r="A9" s="77"/>
      <c r="B9" s="255" t="s">
        <v>550</v>
      </c>
      <c r="C9" s="255"/>
      <c r="D9" s="255"/>
      <c r="E9" s="255"/>
      <c r="F9" s="62"/>
      <c r="G9" s="48"/>
      <c r="H9" s="50"/>
      <c r="I9" s="50" t="s">
        <v>536</v>
      </c>
      <c r="J9" s="256">
        <f>J8+'①男子一覧'!J8</f>
        <v>0</v>
      </c>
      <c r="K9" s="262"/>
      <c r="L9" s="262"/>
      <c r="M9" s="50"/>
      <c r="N9" s="50"/>
    </row>
    <row r="10" spans="1:14" ht="15.75" customHeight="1">
      <c r="A10" s="48"/>
      <c r="B10" s="196" t="s">
        <v>538</v>
      </c>
      <c r="C10" s="48"/>
      <c r="D10" s="48"/>
      <c r="E10" s="50"/>
      <c r="F10" s="49"/>
      <c r="G10" s="231" t="s">
        <v>305</v>
      </c>
      <c r="H10" s="231"/>
      <c r="I10" s="232" t="s">
        <v>306</v>
      </c>
      <c r="J10" s="232"/>
      <c r="K10" s="287" t="s">
        <v>549</v>
      </c>
      <c r="L10" s="288"/>
      <c r="M10" s="288"/>
      <c r="N10" s="289"/>
    </row>
    <row r="11" spans="1:17" s="25" customFormat="1" ht="15.75" customHeight="1">
      <c r="A11" s="290" t="s">
        <v>197</v>
      </c>
      <c r="B11" s="290" t="s">
        <v>314</v>
      </c>
      <c r="C11" s="290" t="s">
        <v>198</v>
      </c>
      <c r="D11" s="290" t="s">
        <v>301</v>
      </c>
      <c r="E11" s="291" t="s">
        <v>307</v>
      </c>
      <c r="F11" s="290" t="s">
        <v>199</v>
      </c>
      <c r="G11" s="292" t="s">
        <v>225</v>
      </c>
      <c r="H11" s="293" t="s">
        <v>309</v>
      </c>
      <c r="I11" s="294" t="s">
        <v>225</v>
      </c>
      <c r="J11" s="295" t="s">
        <v>309</v>
      </c>
      <c r="K11" s="296" t="s">
        <v>304</v>
      </c>
      <c r="L11" s="297" t="s">
        <v>358</v>
      </c>
      <c r="M11" s="298" t="s">
        <v>359</v>
      </c>
      <c r="N11" s="299" t="s">
        <v>358</v>
      </c>
      <c r="Q11" s="2"/>
    </row>
    <row r="12" spans="1:17" s="5" customFormat="1" ht="15.75" customHeight="1">
      <c r="A12" s="100" t="s">
        <v>360</v>
      </c>
      <c r="B12" s="86">
        <v>500</v>
      </c>
      <c r="C12" s="300" t="s">
        <v>300</v>
      </c>
      <c r="D12" s="300" t="s">
        <v>319</v>
      </c>
      <c r="E12" s="301" t="s">
        <v>546</v>
      </c>
      <c r="F12" s="302"/>
      <c r="G12" s="300" t="s">
        <v>320</v>
      </c>
      <c r="H12" s="303" t="s">
        <v>321</v>
      </c>
      <c r="I12" s="300" t="s">
        <v>322</v>
      </c>
      <c r="J12" s="304" t="s">
        <v>323</v>
      </c>
      <c r="K12" s="305" t="s">
        <v>368</v>
      </c>
      <c r="L12" s="306">
        <v>47.55</v>
      </c>
      <c r="M12" s="307" t="s">
        <v>368</v>
      </c>
      <c r="N12" s="308" t="s">
        <v>369</v>
      </c>
      <c r="Q12" s="2"/>
    </row>
    <row r="13" spans="1:17" s="5" customFormat="1" ht="17.25" customHeight="1">
      <c r="A13" s="309">
        <v>1</v>
      </c>
      <c r="B13" s="128"/>
      <c r="C13" s="128"/>
      <c r="D13" s="128"/>
      <c r="E13" s="199">
        <f aca="true" t="shared" si="0" ref="E13:E52">IF($C$3="","",$C$3)</f>
      </c>
      <c r="F13" s="142"/>
      <c r="G13" s="143"/>
      <c r="H13" s="144"/>
      <c r="I13" s="143"/>
      <c r="J13" s="144"/>
      <c r="K13" s="193"/>
      <c r="L13" s="194"/>
      <c r="M13" s="310"/>
      <c r="N13" s="311"/>
      <c r="O13" s="5" t="str">
        <f>IF('②参加人数'!E5="","",'②参加人数'!E5)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309">
        <v>2</v>
      </c>
      <c r="B14" s="128"/>
      <c r="C14" s="128"/>
      <c r="D14" s="128"/>
      <c r="E14" s="199">
        <f t="shared" si="0"/>
      </c>
      <c r="F14" s="142"/>
      <c r="G14" s="143"/>
      <c r="H14" s="144"/>
      <c r="I14" s="143"/>
      <c r="J14" s="144"/>
      <c r="K14" s="193"/>
      <c r="L14" s="194"/>
      <c r="M14" s="310"/>
      <c r="N14" s="311"/>
      <c r="O14" s="5" t="str">
        <f>IF('②参加人数'!E6="","",'②参加人数'!E6)</f>
        <v>2年100m</v>
      </c>
      <c r="Q14" s="2">
        <f t="shared" si="1"/>
        <v>0</v>
      </c>
    </row>
    <row r="15" spans="1:17" s="5" customFormat="1" ht="17.25" customHeight="1">
      <c r="A15" s="309">
        <v>3</v>
      </c>
      <c r="B15" s="128"/>
      <c r="C15" s="128"/>
      <c r="D15" s="128"/>
      <c r="E15" s="199">
        <f t="shared" si="0"/>
      </c>
      <c r="F15" s="142"/>
      <c r="G15" s="143"/>
      <c r="H15" s="144"/>
      <c r="I15" s="143"/>
      <c r="J15" s="144"/>
      <c r="K15" s="193"/>
      <c r="L15" s="194"/>
      <c r="M15" s="310"/>
      <c r="N15" s="311"/>
      <c r="O15" s="5" t="str">
        <f>IF('②参加人数'!E7="","",'②参加人数'!E7)</f>
        <v>3年100m</v>
      </c>
      <c r="Q15" s="2">
        <f t="shared" si="1"/>
        <v>0</v>
      </c>
    </row>
    <row r="16" spans="1:17" s="5" customFormat="1" ht="17.25" customHeight="1">
      <c r="A16" s="309">
        <v>4</v>
      </c>
      <c r="B16" s="128"/>
      <c r="C16" s="128"/>
      <c r="D16" s="128"/>
      <c r="E16" s="199">
        <f t="shared" si="0"/>
      </c>
      <c r="F16" s="142"/>
      <c r="G16" s="143"/>
      <c r="H16" s="144"/>
      <c r="I16" s="143"/>
      <c r="J16" s="144"/>
      <c r="K16" s="193"/>
      <c r="L16" s="194"/>
      <c r="M16" s="310"/>
      <c r="N16" s="311"/>
      <c r="O16" s="5" t="str">
        <f>IF('②参加人数'!E8="","",'②参加人数'!E8)</f>
        <v>200m</v>
      </c>
      <c r="Q16" s="2">
        <f t="shared" si="1"/>
        <v>0</v>
      </c>
    </row>
    <row r="17" spans="1:17" s="5" customFormat="1" ht="17.25" customHeight="1">
      <c r="A17" s="309">
        <v>5</v>
      </c>
      <c r="B17" s="128"/>
      <c r="C17" s="128"/>
      <c r="D17" s="128"/>
      <c r="E17" s="199">
        <f t="shared" si="0"/>
      </c>
      <c r="F17" s="142"/>
      <c r="G17" s="143"/>
      <c r="H17" s="144"/>
      <c r="I17" s="143"/>
      <c r="J17" s="144"/>
      <c r="K17" s="193"/>
      <c r="L17" s="194"/>
      <c r="M17" s="310"/>
      <c r="N17" s="311"/>
      <c r="O17" s="5" t="str">
        <f>IF('②参加人数'!E9="","",'②参加人数'!E9)</f>
        <v>400m</v>
      </c>
      <c r="Q17" s="2">
        <f t="shared" si="1"/>
        <v>0</v>
      </c>
    </row>
    <row r="18" spans="1:17" s="5" customFormat="1" ht="17.25" customHeight="1">
      <c r="A18" s="309">
        <v>6</v>
      </c>
      <c r="B18" s="128"/>
      <c r="C18" s="128"/>
      <c r="D18" s="128"/>
      <c r="E18" s="199">
        <f t="shared" si="0"/>
      </c>
      <c r="F18" s="142"/>
      <c r="G18" s="143"/>
      <c r="H18" s="144"/>
      <c r="I18" s="143"/>
      <c r="J18" s="144"/>
      <c r="K18" s="193"/>
      <c r="L18" s="194"/>
      <c r="M18" s="310"/>
      <c r="N18" s="311"/>
      <c r="O18" s="5" t="str">
        <f>IF('②参加人数'!E10="","",'②参加人数'!E10)</f>
        <v>800m</v>
      </c>
      <c r="Q18" s="2">
        <f t="shared" si="1"/>
        <v>0</v>
      </c>
    </row>
    <row r="19" spans="1:17" s="5" customFormat="1" ht="17.25" customHeight="1">
      <c r="A19" s="309">
        <v>7</v>
      </c>
      <c r="B19" s="128"/>
      <c r="C19" s="128"/>
      <c r="D19" s="128"/>
      <c r="E19" s="199">
        <f t="shared" si="0"/>
      </c>
      <c r="F19" s="142"/>
      <c r="G19" s="143"/>
      <c r="H19" s="144"/>
      <c r="I19" s="143"/>
      <c r="J19" s="144"/>
      <c r="K19" s="193"/>
      <c r="L19" s="194"/>
      <c r="M19" s="310"/>
      <c r="N19" s="311"/>
      <c r="O19" s="5" t="str">
        <f>IF('②参加人数'!E11="","",'②参加人数'!E11)</f>
        <v>1500m</v>
      </c>
      <c r="Q19" s="2">
        <f t="shared" si="1"/>
        <v>0</v>
      </c>
    </row>
    <row r="20" spans="1:17" s="5" customFormat="1" ht="17.25" customHeight="1">
      <c r="A20" s="309">
        <v>8</v>
      </c>
      <c r="B20" s="128"/>
      <c r="C20" s="128"/>
      <c r="D20" s="128"/>
      <c r="E20" s="199">
        <f t="shared" si="0"/>
      </c>
      <c r="F20" s="142"/>
      <c r="G20" s="143"/>
      <c r="H20" s="144"/>
      <c r="I20" s="143"/>
      <c r="J20" s="144"/>
      <c r="K20" s="193"/>
      <c r="L20" s="194"/>
      <c r="M20" s="310"/>
      <c r="N20" s="311"/>
      <c r="O20" s="5" t="str">
        <f>IF('②参加人数'!E12="","",'②参加人数'!E12)</f>
        <v>100mH</v>
      </c>
      <c r="Q20" s="2">
        <f t="shared" si="1"/>
        <v>0</v>
      </c>
    </row>
    <row r="21" spans="1:17" s="5" customFormat="1" ht="17.25" customHeight="1">
      <c r="A21" s="309">
        <v>9</v>
      </c>
      <c r="B21" s="128"/>
      <c r="C21" s="128"/>
      <c r="D21" s="128"/>
      <c r="E21" s="199">
        <f t="shared" si="0"/>
      </c>
      <c r="F21" s="142"/>
      <c r="G21" s="143"/>
      <c r="H21" s="144"/>
      <c r="I21" s="143"/>
      <c r="J21" s="144"/>
      <c r="K21" s="193"/>
      <c r="L21" s="194"/>
      <c r="M21" s="310"/>
      <c r="N21" s="311"/>
      <c r="O21" s="5" t="str">
        <f>IF('②参加人数'!E13="","",'②参加人数'!E13)</f>
        <v>走高跳</v>
      </c>
      <c r="Q21" s="2">
        <f t="shared" si="1"/>
        <v>0</v>
      </c>
    </row>
    <row r="22" spans="1:17" s="5" customFormat="1" ht="17.25" customHeight="1">
      <c r="A22" s="309">
        <v>10</v>
      </c>
      <c r="B22" s="128"/>
      <c r="C22" s="128"/>
      <c r="D22" s="128"/>
      <c r="E22" s="199">
        <f t="shared" si="0"/>
      </c>
      <c r="F22" s="142"/>
      <c r="G22" s="143"/>
      <c r="H22" s="144"/>
      <c r="I22" s="143"/>
      <c r="J22" s="144"/>
      <c r="K22" s="193"/>
      <c r="L22" s="194"/>
      <c r="M22" s="310"/>
      <c r="N22" s="311"/>
      <c r="O22" s="5" t="str">
        <f>IF('②参加人数'!E14="","",'②参加人数'!E14)</f>
        <v>走幅跳</v>
      </c>
      <c r="Q22" s="2">
        <f t="shared" si="1"/>
        <v>0</v>
      </c>
    </row>
    <row r="23" spans="1:17" s="5" customFormat="1" ht="17.25" customHeight="1">
      <c r="A23" s="309">
        <v>11</v>
      </c>
      <c r="B23" s="128"/>
      <c r="C23" s="128"/>
      <c r="D23" s="128"/>
      <c r="E23" s="199">
        <f t="shared" si="0"/>
      </c>
      <c r="F23" s="142"/>
      <c r="G23" s="143"/>
      <c r="H23" s="144"/>
      <c r="I23" s="143"/>
      <c r="J23" s="144"/>
      <c r="K23" s="193"/>
      <c r="L23" s="194"/>
      <c r="M23" s="310"/>
      <c r="N23" s="311"/>
      <c r="O23" s="5" t="str">
        <f>IF('②参加人数'!E15="","",'②参加人数'!E15)</f>
        <v>砲丸投②</v>
      </c>
      <c r="Q23" s="2">
        <f t="shared" si="1"/>
        <v>0</v>
      </c>
    </row>
    <row r="24" spans="1:17" s="5" customFormat="1" ht="17.25" customHeight="1">
      <c r="A24" s="309">
        <v>12</v>
      </c>
      <c r="B24" s="128"/>
      <c r="C24" s="128"/>
      <c r="D24" s="128"/>
      <c r="E24" s="199">
        <f t="shared" si="0"/>
      </c>
      <c r="F24" s="142"/>
      <c r="G24" s="143"/>
      <c r="H24" s="144"/>
      <c r="I24" s="143"/>
      <c r="J24" s="144"/>
      <c r="K24" s="193"/>
      <c r="L24" s="194"/>
      <c r="M24" s="310"/>
      <c r="N24" s="311"/>
      <c r="O24" s="5" t="str">
        <f>IF('②参加人数'!E16="","",'②参加人数'!E16)</f>
        <v>四種競技</v>
      </c>
      <c r="Q24" s="2">
        <f t="shared" si="1"/>
        <v>0</v>
      </c>
    </row>
    <row r="25" spans="1:17" s="5" customFormat="1" ht="17.25" customHeight="1">
      <c r="A25" s="309">
        <v>13</v>
      </c>
      <c r="B25" s="128"/>
      <c r="C25" s="128"/>
      <c r="D25" s="128"/>
      <c r="E25" s="199">
        <f t="shared" si="0"/>
      </c>
      <c r="F25" s="142"/>
      <c r="G25" s="143"/>
      <c r="H25" s="144"/>
      <c r="I25" s="143"/>
      <c r="J25" s="144"/>
      <c r="K25" s="193"/>
      <c r="L25" s="194"/>
      <c r="M25" s="310"/>
      <c r="N25" s="311"/>
      <c r="O25" s="5">
        <f>IF('②参加人数'!E17="","",'②参加人数'!E17)</f>
      </c>
      <c r="Q25" s="2">
        <f t="shared" si="1"/>
        <v>0</v>
      </c>
    </row>
    <row r="26" spans="1:17" s="5" customFormat="1" ht="17.25" customHeight="1">
      <c r="A26" s="309">
        <v>14</v>
      </c>
      <c r="B26" s="128"/>
      <c r="C26" s="128"/>
      <c r="D26" s="128"/>
      <c r="E26" s="199">
        <f t="shared" si="0"/>
      </c>
      <c r="F26" s="142"/>
      <c r="G26" s="143"/>
      <c r="H26" s="144"/>
      <c r="I26" s="143"/>
      <c r="J26" s="144"/>
      <c r="K26" s="193"/>
      <c r="L26" s="194"/>
      <c r="M26" s="310"/>
      <c r="N26" s="311"/>
      <c r="O26" s="5">
        <f>IF('②参加人数'!E18="","",'②参加人数'!E18)</f>
      </c>
      <c r="Q26" s="2">
        <f t="shared" si="1"/>
        <v>0</v>
      </c>
    </row>
    <row r="27" spans="1:17" s="5" customFormat="1" ht="17.25" customHeight="1">
      <c r="A27" s="309">
        <v>15</v>
      </c>
      <c r="B27" s="128"/>
      <c r="C27" s="128"/>
      <c r="D27" s="128"/>
      <c r="E27" s="199">
        <f t="shared" si="0"/>
      </c>
      <c r="F27" s="142"/>
      <c r="G27" s="143"/>
      <c r="H27" s="144"/>
      <c r="I27" s="143"/>
      <c r="J27" s="144"/>
      <c r="K27" s="193"/>
      <c r="L27" s="194"/>
      <c r="M27" s="310"/>
      <c r="N27" s="311"/>
      <c r="O27" s="5">
        <f>IF('②参加人数'!E19="","",'②参加人数'!E19)</f>
      </c>
      <c r="Q27" s="2">
        <f t="shared" si="1"/>
        <v>0</v>
      </c>
    </row>
    <row r="28" spans="1:17" s="5" customFormat="1" ht="17.25" customHeight="1">
      <c r="A28" s="309">
        <v>16</v>
      </c>
      <c r="B28" s="128"/>
      <c r="C28" s="128"/>
      <c r="D28" s="128"/>
      <c r="E28" s="199">
        <f t="shared" si="0"/>
      </c>
      <c r="F28" s="142"/>
      <c r="G28" s="143"/>
      <c r="H28" s="144"/>
      <c r="I28" s="143"/>
      <c r="J28" s="144"/>
      <c r="K28" s="193"/>
      <c r="L28" s="194"/>
      <c r="M28" s="310"/>
      <c r="N28" s="311"/>
      <c r="O28" s="5">
        <f>IF('②参加人数'!E20="","",'②参加人数'!E20)</f>
      </c>
      <c r="Q28" s="2">
        <f t="shared" si="1"/>
        <v>0</v>
      </c>
    </row>
    <row r="29" spans="1:17" s="5" customFormat="1" ht="17.25" customHeight="1">
      <c r="A29" s="309">
        <v>17</v>
      </c>
      <c r="B29" s="128"/>
      <c r="C29" s="128"/>
      <c r="D29" s="128"/>
      <c r="E29" s="199">
        <f t="shared" si="0"/>
      </c>
      <c r="F29" s="142"/>
      <c r="G29" s="143"/>
      <c r="H29" s="144"/>
      <c r="I29" s="143"/>
      <c r="J29" s="144"/>
      <c r="K29" s="193"/>
      <c r="L29" s="194"/>
      <c r="M29" s="310"/>
      <c r="N29" s="311"/>
      <c r="O29" s="5">
        <f>IF('②参加人数'!E21="","",'②参加人数'!E21)</f>
      </c>
      <c r="Q29" s="2">
        <f t="shared" si="1"/>
        <v>0</v>
      </c>
    </row>
    <row r="30" spans="1:17" s="5" customFormat="1" ht="17.25" customHeight="1">
      <c r="A30" s="309">
        <v>18</v>
      </c>
      <c r="B30" s="128"/>
      <c r="C30" s="128"/>
      <c r="D30" s="128"/>
      <c r="E30" s="199">
        <f t="shared" si="0"/>
      </c>
      <c r="F30" s="142"/>
      <c r="G30" s="143"/>
      <c r="H30" s="144"/>
      <c r="I30" s="143"/>
      <c r="J30" s="144"/>
      <c r="K30" s="193"/>
      <c r="L30" s="194"/>
      <c r="M30" s="310"/>
      <c r="N30" s="311"/>
      <c r="O30" s="5">
        <f>IF('②参加人数'!E22="","",'②参加人数'!E22)</f>
      </c>
      <c r="Q30" s="2">
        <f t="shared" si="1"/>
        <v>0</v>
      </c>
    </row>
    <row r="31" spans="1:17" s="5" customFormat="1" ht="17.25" customHeight="1">
      <c r="A31" s="309">
        <v>19</v>
      </c>
      <c r="B31" s="128"/>
      <c r="C31" s="128"/>
      <c r="D31" s="128"/>
      <c r="E31" s="199">
        <f t="shared" si="0"/>
      </c>
      <c r="F31" s="142"/>
      <c r="G31" s="143"/>
      <c r="H31" s="144"/>
      <c r="I31" s="143"/>
      <c r="J31" s="144"/>
      <c r="K31" s="193"/>
      <c r="L31" s="194"/>
      <c r="M31" s="310"/>
      <c r="N31" s="311"/>
      <c r="O31" s="5">
        <f>IF('②参加人数'!E23="","",'②参加人数'!E23)</f>
      </c>
      <c r="Q31" s="2">
        <f t="shared" si="1"/>
        <v>0</v>
      </c>
    </row>
    <row r="32" spans="1:17" s="5" customFormat="1" ht="17.25" customHeight="1">
      <c r="A32" s="309">
        <v>20</v>
      </c>
      <c r="B32" s="128"/>
      <c r="C32" s="128"/>
      <c r="D32" s="128"/>
      <c r="E32" s="199">
        <f t="shared" si="0"/>
      </c>
      <c r="F32" s="142"/>
      <c r="G32" s="143"/>
      <c r="H32" s="144"/>
      <c r="I32" s="143"/>
      <c r="J32" s="144"/>
      <c r="K32" s="193"/>
      <c r="L32" s="194"/>
      <c r="M32" s="310"/>
      <c r="N32" s="311"/>
      <c r="O32" s="5">
        <f>IF('②参加人数'!E24="","",'②参加人数'!E24)</f>
      </c>
      <c r="Q32" s="2">
        <f t="shared" si="1"/>
        <v>0</v>
      </c>
    </row>
    <row r="33" spans="1:17" s="5" customFormat="1" ht="17.25" customHeight="1">
      <c r="A33" s="309">
        <v>21</v>
      </c>
      <c r="B33" s="128"/>
      <c r="C33" s="128"/>
      <c r="D33" s="128"/>
      <c r="E33" s="199">
        <f t="shared" si="0"/>
      </c>
      <c r="F33" s="142"/>
      <c r="G33" s="143"/>
      <c r="H33" s="144"/>
      <c r="I33" s="143"/>
      <c r="J33" s="144"/>
      <c r="K33" s="193"/>
      <c r="L33" s="194"/>
      <c r="M33" s="310"/>
      <c r="N33" s="311"/>
      <c r="O33" s="5">
        <f>IF('②参加人数'!E25="","",'②参加人数'!E25)</f>
      </c>
      <c r="Q33" s="2">
        <f t="shared" si="1"/>
        <v>0</v>
      </c>
    </row>
    <row r="34" spans="1:17" s="5" customFormat="1" ht="17.25" customHeight="1">
      <c r="A34" s="309">
        <v>22</v>
      </c>
      <c r="B34" s="128"/>
      <c r="C34" s="128"/>
      <c r="D34" s="128"/>
      <c r="E34" s="199">
        <f t="shared" si="0"/>
      </c>
      <c r="F34" s="142"/>
      <c r="G34" s="143"/>
      <c r="H34" s="144"/>
      <c r="I34" s="143"/>
      <c r="J34" s="144"/>
      <c r="K34" s="193"/>
      <c r="L34" s="194"/>
      <c r="M34" s="310"/>
      <c r="N34" s="311"/>
      <c r="O34" s="5">
        <f>IF('②参加人数'!E26="","",'②参加人数'!E26)</f>
      </c>
      <c r="Q34" s="2">
        <f t="shared" si="1"/>
        <v>0</v>
      </c>
    </row>
    <row r="35" spans="1:17" s="5" customFormat="1" ht="17.25" customHeight="1">
      <c r="A35" s="309">
        <v>23</v>
      </c>
      <c r="B35" s="128"/>
      <c r="C35" s="128"/>
      <c r="D35" s="128"/>
      <c r="E35" s="199">
        <f t="shared" si="0"/>
      </c>
      <c r="F35" s="142"/>
      <c r="G35" s="143"/>
      <c r="H35" s="144"/>
      <c r="I35" s="143"/>
      <c r="J35" s="144"/>
      <c r="K35" s="193"/>
      <c r="L35" s="194"/>
      <c r="M35" s="310"/>
      <c r="N35" s="311"/>
      <c r="O35" s="5" t="str">
        <f>IF('②参加人数'!E27="","",'②参加人数'!E27)</f>
        <v>4×100mR</v>
      </c>
      <c r="Q35" s="2">
        <f t="shared" si="1"/>
        <v>0</v>
      </c>
    </row>
    <row r="36" spans="1:17" s="5" customFormat="1" ht="17.25" customHeight="1">
      <c r="A36" s="309">
        <v>24</v>
      </c>
      <c r="B36" s="128"/>
      <c r="C36" s="128"/>
      <c r="D36" s="128"/>
      <c r="E36" s="199">
        <f t="shared" si="0"/>
      </c>
      <c r="F36" s="142"/>
      <c r="G36" s="143"/>
      <c r="H36" s="144"/>
      <c r="I36" s="143"/>
      <c r="J36" s="144"/>
      <c r="K36" s="193"/>
      <c r="L36" s="194"/>
      <c r="M36" s="310"/>
      <c r="N36" s="311"/>
      <c r="O36" s="5" t="str">
        <f>IF('②参加人数'!E28="","",'②参加人数'!E28)</f>
        <v>4×400mR</v>
      </c>
      <c r="Q36" s="2">
        <f t="shared" si="1"/>
        <v>0</v>
      </c>
    </row>
    <row r="37" spans="1:17" s="5" customFormat="1" ht="17.25" customHeight="1">
      <c r="A37" s="309">
        <v>25</v>
      </c>
      <c r="B37" s="128"/>
      <c r="C37" s="128"/>
      <c r="D37" s="128"/>
      <c r="E37" s="199">
        <f t="shared" si="0"/>
      </c>
      <c r="F37" s="142"/>
      <c r="G37" s="143"/>
      <c r="H37" s="144"/>
      <c r="I37" s="143"/>
      <c r="J37" s="144"/>
      <c r="K37" s="193"/>
      <c r="L37" s="194"/>
      <c r="M37" s="310"/>
      <c r="N37" s="311"/>
      <c r="O37" s="5">
        <f>IF('②参加人数'!E29="","",'②参加人数'!E29)</f>
      </c>
      <c r="Q37" s="2">
        <f t="shared" si="1"/>
        <v>0</v>
      </c>
    </row>
    <row r="38" spans="1:17" s="5" customFormat="1" ht="17.25" customHeight="1">
      <c r="A38" s="309">
        <v>26</v>
      </c>
      <c r="B38" s="128"/>
      <c r="C38" s="128"/>
      <c r="D38" s="128"/>
      <c r="E38" s="199">
        <f t="shared" si="0"/>
      </c>
      <c r="F38" s="142"/>
      <c r="G38" s="143"/>
      <c r="H38" s="144"/>
      <c r="I38" s="143"/>
      <c r="J38" s="144"/>
      <c r="K38" s="193"/>
      <c r="L38" s="194"/>
      <c r="M38" s="310"/>
      <c r="N38" s="311"/>
      <c r="O38" s="5">
        <f>IF('②参加人数'!E30="","",'②参加人数'!E30)</f>
      </c>
      <c r="Q38" s="2">
        <f t="shared" si="1"/>
        <v>0</v>
      </c>
    </row>
    <row r="39" spans="1:17" s="5" customFormat="1" ht="17.25" customHeight="1">
      <c r="A39" s="309">
        <v>27</v>
      </c>
      <c r="B39" s="128"/>
      <c r="C39" s="128"/>
      <c r="D39" s="128"/>
      <c r="E39" s="199">
        <f t="shared" si="0"/>
      </c>
      <c r="F39" s="142"/>
      <c r="G39" s="143"/>
      <c r="H39" s="144"/>
      <c r="I39" s="143"/>
      <c r="J39" s="144"/>
      <c r="K39" s="193"/>
      <c r="L39" s="194"/>
      <c r="M39" s="310"/>
      <c r="N39" s="311"/>
      <c r="O39" s="5">
        <f>IF('②参加人数'!E31="","",'②参加人数'!E31)</f>
      </c>
      <c r="Q39" s="2">
        <f t="shared" si="1"/>
        <v>0</v>
      </c>
    </row>
    <row r="40" spans="1:17" s="5" customFormat="1" ht="17.25" customHeight="1">
      <c r="A40" s="309">
        <v>28</v>
      </c>
      <c r="B40" s="128"/>
      <c r="C40" s="128"/>
      <c r="D40" s="128"/>
      <c r="E40" s="199">
        <f t="shared" si="0"/>
      </c>
      <c r="F40" s="142"/>
      <c r="G40" s="143"/>
      <c r="H40" s="144"/>
      <c r="I40" s="143"/>
      <c r="J40" s="144"/>
      <c r="K40" s="193"/>
      <c r="L40" s="194"/>
      <c r="M40" s="310"/>
      <c r="N40" s="311"/>
      <c r="O40" s="5">
        <f>IF('②参加人数'!E32="","",'②参加人数'!E32)</f>
      </c>
      <c r="Q40" s="2">
        <f t="shared" si="1"/>
        <v>0</v>
      </c>
    </row>
    <row r="41" spans="1:17" s="5" customFormat="1" ht="17.25" customHeight="1">
      <c r="A41" s="309">
        <v>29</v>
      </c>
      <c r="B41" s="128"/>
      <c r="C41" s="128"/>
      <c r="D41" s="128"/>
      <c r="E41" s="199">
        <f t="shared" si="0"/>
      </c>
      <c r="F41" s="142"/>
      <c r="G41" s="143"/>
      <c r="H41" s="144"/>
      <c r="I41" s="143"/>
      <c r="J41" s="144"/>
      <c r="K41" s="193"/>
      <c r="L41" s="194"/>
      <c r="M41" s="310"/>
      <c r="N41" s="311"/>
      <c r="Q41" s="2">
        <f t="shared" si="1"/>
        <v>0</v>
      </c>
    </row>
    <row r="42" spans="1:17" s="5" customFormat="1" ht="17.25" customHeight="1">
      <c r="A42" s="309">
        <v>30</v>
      </c>
      <c r="B42" s="128"/>
      <c r="C42" s="128"/>
      <c r="D42" s="128"/>
      <c r="E42" s="199">
        <f t="shared" si="0"/>
      </c>
      <c r="F42" s="142"/>
      <c r="G42" s="143"/>
      <c r="H42" s="144"/>
      <c r="I42" s="143"/>
      <c r="J42" s="144"/>
      <c r="K42" s="193"/>
      <c r="L42" s="194"/>
      <c r="M42" s="310"/>
      <c r="N42" s="311"/>
      <c r="Q42" s="2">
        <f t="shared" si="1"/>
        <v>0</v>
      </c>
    </row>
    <row r="43" spans="1:17" s="5" customFormat="1" ht="17.25" customHeight="1">
      <c r="A43" s="309">
        <v>31</v>
      </c>
      <c r="B43" s="128"/>
      <c r="C43" s="128"/>
      <c r="D43" s="128"/>
      <c r="E43" s="199">
        <f t="shared" si="0"/>
      </c>
      <c r="F43" s="142"/>
      <c r="G43" s="143"/>
      <c r="H43" s="144"/>
      <c r="I43" s="143"/>
      <c r="J43" s="144"/>
      <c r="K43" s="193"/>
      <c r="L43" s="194"/>
      <c r="M43" s="310"/>
      <c r="N43" s="311"/>
      <c r="Q43" s="2">
        <f t="shared" si="1"/>
        <v>0</v>
      </c>
    </row>
    <row r="44" spans="1:17" s="5" customFormat="1" ht="17.25" customHeight="1">
      <c r="A44" s="309">
        <v>32</v>
      </c>
      <c r="B44" s="128"/>
      <c r="C44" s="128"/>
      <c r="D44" s="128"/>
      <c r="E44" s="199">
        <f t="shared" si="0"/>
      </c>
      <c r="F44" s="142"/>
      <c r="G44" s="143"/>
      <c r="H44" s="144"/>
      <c r="I44" s="143"/>
      <c r="J44" s="144"/>
      <c r="K44" s="193"/>
      <c r="L44" s="194"/>
      <c r="M44" s="310"/>
      <c r="N44" s="311"/>
      <c r="Q44" s="2">
        <f t="shared" si="1"/>
        <v>0</v>
      </c>
    </row>
    <row r="45" spans="1:17" s="5" customFormat="1" ht="17.25" customHeight="1">
      <c r="A45" s="309">
        <v>33</v>
      </c>
      <c r="B45" s="128"/>
      <c r="C45" s="128"/>
      <c r="D45" s="128"/>
      <c r="E45" s="199">
        <f t="shared" si="0"/>
      </c>
      <c r="F45" s="142"/>
      <c r="G45" s="143"/>
      <c r="H45" s="144"/>
      <c r="I45" s="143"/>
      <c r="J45" s="144"/>
      <c r="K45" s="193"/>
      <c r="L45" s="194"/>
      <c r="M45" s="310"/>
      <c r="N45" s="311"/>
      <c r="Q45" s="2">
        <f t="shared" si="1"/>
        <v>0</v>
      </c>
    </row>
    <row r="46" spans="1:17" s="5" customFormat="1" ht="17.25" customHeight="1">
      <c r="A46" s="309">
        <v>34</v>
      </c>
      <c r="B46" s="128"/>
      <c r="C46" s="128"/>
      <c r="D46" s="128"/>
      <c r="E46" s="199">
        <f t="shared" si="0"/>
      </c>
      <c r="F46" s="142"/>
      <c r="G46" s="143"/>
      <c r="H46" s="144"/>
      <c r="I46" s="143"/>
      <c r="J46" s="144"/>
      <c r="K46" s="193"/>
      <c r="L46" s="194"/>
      <c r="M46" s="310"/>
      <c r="N46" s="311"/>
      <c r="Q46" s="2"/>
    </row>
    <row r="47" spans="1:17" s="5" customFormat="1" ht="17.25" customHeight="1">
      <c r="A47" s="309">
        <v>35</v>
      </c>
      <c r="B47" s="128"/>
      <c r="C47" s="128"/>
      <c r="D47" s="128"/>
      <c r="E47" s="199">
        <f t="shared" si="0"/>
      </c>
      <c r="F47" s="142"/>
      <c r="G47" s="143"/>
      <c r="H47" s="144"/>
      <c r="I47" s="143"/>
      <c r="J47" s="144"/>
      <c r="K47" s="193"/>
      <c r="L47" s="194"/>
      <c r="M47" s="310"/>
      <c r="N47" s="311"/>
      <c r="Q47" s="2"/>
    </row>
    <row r="48" spans="1:17" s="5" customFormat="1" ht="17.25" customHeight="1">
      <c r="A48" s="309">
        <v>36</v>
      </c>
      <c r="B48" s="128"/>
      <c r="C48" s="128"/>
      <c r="D48" s="128"/>
      <c r="E48" s="199">
        <f t="shared" si="0"/>
      </c>
      <c r="F48" s="142"/>
      <c r="G48" s="143"/>
      <c r="H48" s="144"/>
      <c r="I48" s="143"/>
      <c r="J48" s="144"/>
      <c r="K48" s="193"/>
      <c r="L48" s="194"/>
      <c r="M48" s="310"/>
      <c r="N48" s="311"/>
      <c r="Q48" s="2"/>
    </row>
    <row r="49" spans="1:17" s="5" customFormat="1" ht="17.25" customHeight="1">
      <c r="A49" s="309">
        <v>37</v>
      </c>
      <c r="B49" s="128"/>
      <c r="C49" s="128"/>
      <c r="D49" s="128"/>
      <c r="E49" s="199">
        <f t="shared" si="0"/>
      </c>
      <c r="F49" s="142"/>
      <c r="G49" s="143"/>
      <c r="H49" s="144"/>
      <c r="I49" s="143"/>
      <c r="J49" s="144"/>
      <c r="K49" s="193"/>
      <c r="L49" s="194"/>
      <c r="M49" s="310"/>
      <c r="N49" s="311"/>
      <c r="Q49" s="2"/>
    </row>
    <row r="50" spans="1:17" s="5" customFormat="1" ht="17.25" customHeight="1">
      <c r="A50" s="309">
        <v>38</v>
      </c>
      <c r="B50" s="128"/>
      <c r="C50" s="128"/>
      <c r="D50" s="128"/>
      <c r="E50" s="199">
        <f t="shared" si="0"/>
      </c>
      <c r="F50" s="142"/>
      <c r="G50" s="143"/>
      <c r="H50" s="144"/>
      <c r="I50" s="143"/>
      <c r="J50" s="144"/>
      <c r="K50" s="193"/>
      <c r="L50" s="194"/>
      <c r="M50" s="310"/>
      <c r="N50" s="311"/>
      <c r="Q50" s="2"/>
    </row>
    <row r="51" spans="1:17" s="5" customFormat="1" ht="17.25" customHeight="1">
      <c r="A51" s="309">
        <v>39</v>
      </c>
      <c r="B51" s="128"/>
      <c r="C51" s="128"/>
      <c r="D51" s="128"/>
      <c r="E51" s="199">
        <f t="shared" si="0"/>
      </c>
      <c r="F51" s="142"/>
      <c r="G51" s="143"/>
      <c r="H51" s="144"/>
      <c r="I51" s="143"/>
      <c r="J51" s="144"/>
      <c r="K51" s="193"/>
      <c r="L51" s="194"/>
      <c r="M51" s="310"/>
      <c r="N51" s="311"/>
      <c r="Q51" s="2"/>
    </row>
    <row r="52" spans="1:17" s="5" customFormat="1" ht="17.25" customHeight="1">
      <c r="A52" s="309">
        <v>40</v>
      </c>
      <c r="B52" s="128"/>
      <c r="C52" s="128"/>
      <c r="D52" s="128"/>
      <c r="E52" s="199">
        <f t="shared" si="0"/>
      </c>
      <c r="F52" s="142"/>
      <c r="G52" s="143"/>
      <c r="H52" s="144"/>
      <c r="I52" s="143"/>
      <c r="J52" s="144"/>
      <c r="K52" s="193"/>
      <c r="L52" s="194"/>
      <c r="M52" s="310"/>
      <c r="N52" s="311"/>
      <c r="Q52" s="2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4">
    <mergeCell ref="D8:E8"/>
    <mergeCell ref="G10:H10"/>
    <mergeCell ref="I10:J10"/>
    <mergeCell ref="G3:H3"/>
    <mergeCell ref="H8:I8"/>
    <mergeCell ref="I3:L3"/>
    <mergeCell ref="K10:N10"/>
    <mergeCell ref="B9:E9"/>
    <mergeCell ref="G1:I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$O$12:$O$26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M13:M52 K13:K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38" t="str">
        <f>IF('①男子一覧'!C1="",'①中学一覧'!C1,'①男子一覧'!C1)&amp;"大会参加者数確認表"</f>
        <v>学校対抗陸上大会参加者数確認表</v>
      </c>
      <c r="B1" s="38"/>
      <c r="C1" s="38"/>
      <c r="D1" s="38"/>
      <c r="E1" s="38"/>
      <c r="F1" s="41"/>
      <c r="G1" s="33"/>
      <c r="H1" s="33"/>
    </row>
    <row r="2" spans="1:8" ht="19.5" customHeight="1">
      <c r="A2" s="33"/>
      <c r="B2" s="33"/>
      <c r="C2" s="64" t="s">
        <v>346</v>
      </c>
      <c r="D2" s="235">
        <f>IF('申込必要事項'!D3="","",'申込必要事項'!D3)</f>
      </c>
      <c r="E2" s="235"/>
      <c r="F2" s="235"/>
      <c r="G2" s="33"/>
      <c r="H2" s="33"/>
    </row>
    <row r="3" spans="1:8" ht="11.25" customHeight="1" thickBot="1">
      <c r="A3" s="33"/>
      <c r="B3" s="33"/>
      <c r="C3" s="33"/>
      <c r="D3" s="33"/>
      <c r="E3" s="33"/>
      <c r="F3" s="33"/>
      <c r="G3" s="33"/>
      <c r="H3" s="33"/>
    </row>
    <row r="4" spans="1:8" ht="17.25" customHeight="1" thickBot="1">
      <c r="A4" s="42" t="s">
        <v>296</v>
      </c>
      <c r="B4" s="43" t="s">
        <v>303</v>
      </c>
      <c r="C4" s="44" t="s">
        <v>236</v>
      </c>
      <c r="D4" s="42" t="s">
        <v>296</v>
      </c>
      <c r="E4" s="43" t="s">
        <v>303</v>
      </c>
      <c r="F4" s="45" t="s">
        <v>236</v>
      </c>
      <c r="G4" s="34"/>
      <c r="H4" s="33"/>
    </row>
    <row r="5" spans="1:8" ht="18" customHeight="1" thickTop="1">
      <c r="A5" s="236" t="s">
        <v>232</v>
      </c>
      <c r="B5" s="92" t="s">
        <v>354</v>
      </c>
      <c r="C5" s="87">
        <f>COUNTIF('①男子一覧'!$G$13:$I$52,B5)</f>
        <v>0</v>
      </c>
      <c r="D5" s="236" t="s">
        <v>233</v>
      </c>
      <c r="E5" s="92" t="s">
        <v>354</v>
      </c>
      <c r="F5" s="35">
        <f>COUNTIF('①中学一覧'!$G$13:$I$52,E5)</f>
        <v>0</v>
      </c>
      <c r="G5" s="36"/>
      <c r="H5" s="33"/>
    </row>
    <row r="6" spans="1:8" ht="18" customHeight="1">
      <c r="A6" s="237"/>
      <c r="B6" s="99" t="s">
        <v>355</v>
      </c>
      <c r="C6" s="75">
        <f>COUNTIF('①男子一覧'!$G$13:$I$52,B6)</f>
        <v>0</v>
      </c>
      <c r="D6" s="237"/>
      <c r="E6" s="99" t="s">
        <v>355</v>
      </c>
      <c r="F6" s="37">
        <f>COUNTIF('①中学一覧'!$G$13:$I$52,E6)</f>
        <v>0</v>
      </c>
      <c r="G6" s="36"/>
      <c r="H6" s="33"/>
    </row>
    <row r="7" spans="1:8" ht="18" customHeight="1">
      <c r="A7" s="237"/>
      <c r="B7" s="99" t="s">
        <v>547</v>
      </c>
      <c r="C7" s="75">
        <f>COUNTIF('①男子一覧'!$G$13:$I$52,B7)</f>
        <v>0</v>
      </c>
      <c r="D7" s="237"/>
      <c r="E7" s="99" t="s">
        <v>547</v>
      </c>
      <c r="F7" s="37">
        <f>COUNTIF('①中学一覧'!$G$13:$I$52,E7)</f>
        <v>0</v>
      </c>
      <c r="G7" s="36"/>
      <c r="H7" s="33"/>
    </row>
    <row r="8" spans="1:8" ht="18" customHeight="1">
      <c r="A8" s="237"/>
      <c r="B8" s="99" t="s">
        <v>67</v>
      </c>
      <c r="C8" s="75">
        <f>COUNTIF('①男子一覧'!$G$13:$I$52,B8)</f>
        <v>0</v>
      </c>
      <c r="D8" s="237"/>
      <c r="E8" s="99" t="s">
        <v>67</v>
      </c>
      <c r="F8" s="37">
        <f>COUNTIF('①中学一覧'!$G$13:$I$52,E8)</f>
        <v>0</v>
      </c>
      <c r="G8" s="36"/>
      <c r="H8" s="33"/>
    </row>
    <row r="9" spans="1:8" ht="18" customHeight="1">
      <c r="A9" s="237"/>
      <c r="B9" s="93" t="s">
        <v>69</v>
      </c>
      <c r="C9" s="75">
        <f>COUNTIF('①男子一覧'!$G$13:$I$52,B9)</f>
        <v>0</v>
      </c>
      <c r="D9" s="237"/>
      <c r="E9" s="93" t="s">
        <v>548</v>
      </c>
      <c r="F9" s="37">
        <f>COUNTIF('①中学一覧'!$G$13:$I$52,E9)</f>
        <v>0</v>
      </c>
      <c r="G9" s="36"/>
      <c r="H9" s="33"/>
    </row>
    <row r="10" spans="1:8" ht="18" customHeight="1">
      <c r="A10" s="237"/>
      <c r="B10" s="93" t="s">
        <v>71</v>
      </c>
      <c r="C10" s="75">
        <f>COUNTIF('①男子一覧'!$G$13:$I$52,B10)</f>
        <v>0</v>
      </c>
      <c r="D10" s="237"/>
      <c r="E10" s="93" t="s">
        <v>71</v>
      </c>
      <c r="F10" s="37">
        <f>COUNTIF('①中学一覧'!$G$13:$I$52,E10)</f>
        <v>0</v>
      </c>
      <c r="G10" s="36"/>
      <c r="H10" s="33"/>
    </row>
    <row r="11" spans="1:8" ht="18" customHeight="1">
      <c r="A11" s="237"/>
      <c r="B11" s="93" t="s">
        <v>365</v>
      </c>
      <c r="C11" s="75">
        <f>COUNTIF('①男子一覧'!$G$13:$I$52,B11)</f>
        <v>0</v>
      </c>
      <c r="D11" s="237"/>
      <c r="E11" s="93" t="s">
        <v>202</v>
      </c>
      <c r="F11" s="37">
        <f>COUNTIF('①中学一覧'!$G$13:$I$52,E11)</f>
        <v>0</v>
      </c>
      <c r="G11" s="36"/>
      <c r="H11" s="33"/>
    </row>
    <row r="12" spans="1:8" ht="18" customHeight="1">
      <c r="A12" s="237"/>
      <c r="B12" s="93" t="s">
        <v>202</v>
      </c>
      <c r="C12" s="75">
        <f>COUNTIF('①男子一覧'!$G$13:$I$52,B12)</f>
        <v>0</v>
      </c>
      <c r="D12" s="237"/>
      <c r="E12" s="93" t="s">
        <v>89</v>
      </c>
      <c r="F12" s="37">
        <f>COUNTIF('①中学一覧'!$G$13:$I$52,E12)</f>
        <v>0</v>
      </c>
      <c r="G12" s="36"/>
      <c r="H12" s="33"/>
    </row>
    <row r="13" spans="1:8" ht="18" customHeight="1">
      <c r="A13" s="237"/>
      <c r="B13" s="93" t="s">
        <v>203</v>
      </c>
      <c r="C13" s="75">
        <f>COUNTIF('①男子一覧'!$G$13:$I$52,B13)</f>
        <v>0</v>
      </c>
      <c r="D13" s="237"/>
      <c r="E13" s="93" t="s">
        <v>248</v>
      </c>
      <c r="F13" s="37">
        <f>COUNTIF('①中学一覧'!$G$13:$I$52,E13)</f>
        <v>0</v>
      </c>
      <c r="G13" s="36"/>
      <c r="H13" s="33"/>
    </row>
    <row r="14" spans="1:8" ht="18" customHeight="1">
      <c r="A14" s="237"/>
      <c r="B14" s="93" t="s">
        <v>100</v>
      </c>
      <c r="C14" s="75">
        <f>COUNTIF('①男子一覧'!$G$13:$I$52,B14)</f>
        <v>0</v>
      </c>
      <c r="D14" s="237"/>
      <c r="E14" s="93" t="s">
        <v>237</v>
      </c>
      <c r="F14" s="37">
        <f>COUNTIF('①中学一覧'!$G$13:$I$52,E14)</f>
        <v>0</v>
      </c>
      <c r="G14" s="36"/>
      <c r="H14" s="33"/>
    </row>
    <row r="15" spans="1:8" ht="18" customHeight="1">
      <c r="A15" s="237"/>
      <c r="B15" s="93" t="s">
        <v>248</v>
      </c>
      <c r="C15" s="75">
        <f>COUNTIF('①男子一覧'!$G$13:$I$52,B15)</f>
        <v>0</v>
      </c>
      <c r="D15" s="237"/>
      <c r="E15" s="93" t="s">
        <v>357</v>
      </c>
      <c r="F15" s="37">
        <f>COUNTIF('①中学一覧'!$G$13:$I$52,E15)</f>
        <v>0</v>
      </c>
      <c r="G15" s="36"/>
      <c r="H15" s="33"/>
    </row>
    <row r="16" spans="1:8" ht="18" customHeight="1">
      <c r="A16" s="237"/>
      <c r="B16" s="93" t="s">
        <v>250</v>
      </c>
      <c r="C16" s="75">
        <f>COUNTIF('①男子一覧'!$G$13:$I$52,B16)</f>
        <v>0</v>
      </c>
      <c r="D16" s="237"/>
      <c r="E16" s="93" t="s">
        <v>537</v>
      </c>
      <c r="F16" s="37">
        <f>COUNTIF('①中学一覧'!$G$13:$I$52,E16)</f>
        <v>0</v>
      </c>
      <c r="G16" s="36"/>
      <c r="H16" s="33"/>
    </row>
    <row r="17" spans="1:8" ht="18" customHeight="1">
      <c r="A17" s="237"/>
      <c r="B17" s="93" t="s">
        <v>237</v>
      </c>
      <c r="C17" s="75">
        <f>COUNTIF('①男子一覧'!$G$13:$I$52,B17)</f>
        <v>0</v>
      </c>
      <c r="D17" s="237"/>
      <c r="E17" s="97"/>
      <c r="F17" s="37">
        <f>COUNTIF('①中学一覧'!$G$13:$I$52,E17)</f>
        <v>0</v>
      </c>
      <c r="G17" s="36"/>
      <c r="H17" s="33"/>
    </row>
    <row r="18" spans="1:8" ht="18" customHeight="1">
      <c r="A18" s="237"/>
      <c r="B18" s="93" t="s">
        <v>356</v>
      </c>
      <c r="C18" s="75">
        <f>COUNTIF('①男子一覧'!$G$13:$I$52,B18)</f>
        <v>0</v>
      </c>
      <c r="D18" s="237"/>
      <c r="E18" s="97"/>
      <c r="F18" s="37">
        <f>COUNTIF('①中学一覧'!$G$13:$I$52,E18)</f>
        <v>0</v>
      </c>
      <c r="G18" s="36"/>
      <c r="H18" s="33"/>
    </row>
    <row r="19" spans="1:8" ht="18" customHeight="1">
      <c r="A19" s="237"/>
      <c r="B19" s="93" t="s">
        <v>537</v>
      </c>
      <c r="C19" s="75">
        <f>COUNTIF('①男子一覧'!$G$13:$I$52,B19)</f>
        <v>0</v>
      </c>
      <c r="D19" s="237"/>
      <c r="E19" s="97"/>
      <c r="F19" s="37">
        <f>COUNTIF('①中学一覧'!$G$13:$I$52,E19)</f>
        <v>0</v>
      </c>
      <c r="G19" s="36"/>
      <c r="H19" s="33"/>
    </row>
    <row r="20" spans="1:8" ht="18" customHeight="1">
      <c r="A20" s="237"/>
      <c r="B20" s="93"/>
      <c r="C20" s="75">
        <f>COUNTIF('①男子一覧'!$G$13:$I$52,B20)</f>
        <v>0</v>
      </c>
      <c r="D20" s="237"/>
      <c r="E20" s="97"/>
      <c r="F20" s="37">
        <f>COUNTIF('①中学一覧'!$G$13:$I$52,E20)</f>
        <v>0</v>
      </c>
      <c r="G20" s="36"/>
      <c r="H20" s="33"/>
    </row>
    <row r="21" spans="1:8" ht="18" customHeight="1">
      <c r="A21" s="237"/>
      <c r="B21" s="94"/>
      <c r="C21" s="75">
        <f>COUNTIF('①男子一覧'!$G$13:$I$52,B21)</f>
        <v>0</v>
      </c>
      <c r="D21" s="237"/>
      <c r="E21" s="97"/>
      <c r="F21" s="37">
        <f>COUNTIF('①中学一覧'!$G$13:$I$52,E21)</f>
        <v>0</v>
      </c>
      <c r="G21" s="36"/>
      <c r="H21" s="33"/>
    </row>
    <row r="22" spans="1:8" ht="18" customHeight="1">
      <c r="A22" s="237"/>
      <c r="B22" s="94"/>
      <c r="C22" s="75">
        <f>COUNTIF('①男子一覧'!$G$13:$I$52,B22)</f>
        <v>0</v>
      </c>
      <c r="D22" s="237"/>
      <c r="E22" s="97"/>
      <c r="F22" s="37">
        <f>COUNTIF('①中学一覧'!$G$13:$I$52,E22)</f>
        <v>0</v>
      </c>
      <c r="G22" s="36"/>
      <c r="H22" s="33"/>
    </row>
    <row r="23" spans="1:8" ht="18" customHeight="1">
      <c r="A23" s="237"/>
      <c r="B23" s="94"/>
      <c r="C23" s="75">
        <f>COUNTIF('①男子一覧'!$G$13:$I$52,B23)</f>
        <v>0</v>
      </c>
      <c r="D23" s="237"/>
      <c r="E23" s="97"/>
      <c r="F23" s="37">
        <f>COUNTIF('①中学一覧'!$G$13:$I$52,E23)</f>
        <v>0</v>
      </c>
      <c r="G23" s="33"/>
      <c r="H23" s="33"/>
    </row>
    <row r="24" spans="1:8" ht="18" customHeight="1">
      <c r="A24" s="237"/>
      <c r="B24" s="94"/>
      <c r="C24" s="75">
        <f>COUNTIF('①男子一覧'!$G$13:$I$52,B24)</f>
        <v>0</v>
      </c>
      <c r="D24" s="237"/>
      <c r="E24" s="97"/>
      <c r="F24" s="37">
        <f>COUNTIF('①中学一覧'!$G$13:$I$52,E24)</f>
        <v>0</v>
      </c>
      <c r="G24" s="33"/>
      <c r="H24" s="33"/>
    </row>
    <row r="25" spans="1:8" ht="18" customHeight="1" thickBot="1">
      <c r="A25" s="238"/>
      <c r="B25" s="95"/>
      <c r="C25" s="76">
        <f>COUNTIF('①男子一覧'!$G$13:$I$52,B25)</f>
        <v>0</v>
      </c>
      <c r="D25" s="238"/>
      <c r="E25" s="98"/>
      <c r="F25" s="51">
        <f>COUNTIF('①中学一覧'!$G$13:$I$52,E25)</f>
        <v>0</v>
      </c>
      <c r="G25" s="33"/>
      <c r="H25" s="33"/>
    </row>
    <row r="26" spans="1:8" ht="15" customHeight="1" thickBot="1">
      <c r="A26" s="70"/>
      <c r="B26" s="71"/>
      <c r="C26" s="72"/>
      <c r="D26" s="70"/>
      <c r="E26" s="73"/>
      <c r="F26" s="74"/>
      <c r="G26" s="33"/>
      <c r="H26" s="33"/>
    </row>
    <row r="27" spans="1:8" ht="18" customHeight="1">
      <c r="A27" s="233" t="s">
        <v>232</v>
      </c>
      <c r="B27" s="96" t="s">
        <v>353</v>
      </c>
      <c r="C27" s="88">
        <f>SUM(C31:C36)</f>
        <v>0</v>
      </c>
      <c r="D27" s="233" t="s">
        <v>233</v>
      </c>
      <c r="E27" s="96" t="s">
        <v>353</v>
      </c>
      <c r="F27" s="89">
        <f>SUM(F31:F35)</f>
        <v>0</v>
      </c>
      <c r="G27" s="33"/>
      <c r="H27" s="33"/>
    </row>
    <row r="28" spans="1:8" ht="18" customHeight="1" thickBot="1">
      <c r="A28" s="234"/>
      <c r="B28" s="201" t="s">
        <v>370</v>
      </c>
      <c r="C28" s="202">
        <f>SUM(C37:C41)</f>
        <v>0</v>
      </c>
      <c r="D28" s="234"/>
      <c r="E28" s="201" t="s">
        <v>370</v>
      </c>
      <c r="F28" s="202">
        <f>SUM(F37:F41)</f>
        <v>0</v>
      </c>
      <c r="G28" s="33"/>
      <c r="H28" s="33"/>
    </row>
    <row r="29" spans="1:8" ht="18.75" customHeight="1">
      <c r="A29" s="33"/>
      <c r="B29" s="33"/>
      <c r="C29" s="33"/>
      <c r="D29" s="33"/>
      <c r="E29" s="33"/>
      <c r="F29" s="33"/>
      <c r="G29" s="33"/>
      <c r="H29" s="33"/>
    </row>
    <row r="30" spans="1:8" ht="18.75" customHeight="1">
      <c r="A30" s="33"/>
      <c r="B30" s="101"/>
      <c r="C30" s="101"/>
      <c r="D30" s="101"/>
      <c r="E30" s="101"/>
      <c r="F30" s="101"/>
      <c r="G30" s="33"/>
      <c r="H30" s="33"/>
    </row>
    <row r="31" spans="1:8" ht="18.75" customHeight="1">
      <c r="A31" s="33"/>
      <c r="B31" s="101"/>
      <c r="C31" s="101">
        <f>IF(COUNTIF('①男子一覧'!$K$13:$K$52,"A")&gt;=1,1,0)</f>
        <v>0</v>
      </c>
      <c r="D31" s="101"/>
      <c r="E31" s="101"/>
      <c r="F31" s="101">
        <f>IF(COUNTIF('①中学一覧'!$K$13:$K$52,"A")&gt;=1,1,0)</f>
        <v>0</v>
      </c>
      <c r="G31" s="33"/>
      <c r="H31" s="33"/>
    </row>
    <row r="32" spans="2:6" ht="18.75" customHeight="1">
      <c r="B32" s="102"/>
      <c r="C32" s="101">
        <f>IF(COUNTIF('①男子一覧'!$K$13:$K$52,"B")&gt;=1,1,0)</f>
        <v>0</v>
      </c>
      <c r="D32" s="102"/>
      <c r="E32" s="102"/>
      <c r="F32" s="101">
        <f>IF(COUNTIF('①中学一覧'!$K$13:$K$52,"B")&gt;=1,1,0)</f>
        <v>0</v>
      </c>
    </row>
    <row r="33" spans="2:6" ht="18.75" customHeight="1">
      <c r="B33" s="102"/>
      <c r="C33" s="101">
        <f>IF(COUNTIF('①男子一覧'!$K$13:$K$52,"C")&gt;=1,1,0)</f>
        <v>0</v>
      </c>
      <c r="D33" s="102"/>
      <c r="E33" s="102"/>
      <c r="F33" s="101">
        <f>IF(COUNTIF('①中学一覧'!$K$13:$K$52,"C")&gt;=1,1,0)</f>
        <v>0</v>
      </c>
    </row>
    <row r="34" spans="2:6" ht="18.75" customHeight="1">
      <c r="B34" s="102"/>
      <c r="C34" s="101">
        <f>IF(COUNTIF('①男子一覧'!$K$13:$K$52,"D")&gt;=1,1,0)</f>
        <v>0</v>
      </c>
      <c r="D34" s="102"/>
      <c r="E34" s="102"/>
      <c r="F34" s="101">
        <f>IF(COUNTIF('①中学一覧'!$K$13:$K$52,"D")&gt;=1,1,0)</f>
        <v>0</v>
      </c>
    </row>
    <row r="35" spans="2:6" ht="18.75" customHeight="1">
      <c r="B35" s="102"/>
      <c r="C35" s="101">
        <f>IF(COUNTIF('①男子一覧'!$K$13:$K$52,"E")&gt;=1,1,0)</f>
        <v>0</v>
      </c>
      <c r="D35" s="102"/>
      <c r="E35" s="102"/>
      <c r="F35" s="101">
        <f>IF(COUNTIF('①中学一覧'!$K$13:$K$52,"E")&gt;=1,1,0)</f>
        <v>0</v>
      </c>
    </row>
    <row r="36" spans="2:6" ht="18.75" customHeight="1">
      <c r="B36" s="102"/>
      <c r="C36" s="102"/>
      <c r="D36" s="102"/>
      <c r="E36" s="102"/>
      <c r="F36" s="101"/>
    </row>
    <row r="37" spans="2:6" ht="18.75" customHeight="1">
      <c r="B37" s="102"/>
      <c r="C37" s="101">
        <f>IF(COUNTIF('①男子一覧'!$M$13:$M$52,"A")&gt;=1,1,0)</f>
        <v>0</v>
      </c>
      <c r="D37" s="102"/>
      <c r="E37" s="102"/>
      <c r="F37" s="101">
        <f>IF(COUNTIF('①中学一覧'!$M$13:$M$52,"A")&gt;=1,1,0)</f>
        <v>0</v>
      </c>
    </row>
    <row r="38" spans="2:6" ht="18.75" customHeight="1">
      <c r="B38" s="102"/>
      <c r="C38" s="101">
        <f>IF(COUNTIF('①男子一覧'!$M$13:$M$52,"B")&gt;=1,1,0)</f>
        <v>0</v>
      </c>
      <c r="D38" s="102"/>
      <c r="E38" s="102"/>
      <c r="F38" s="101">
        <f>IF(COUNTIF('①中学一覧'!$M$13:$M$52,"B")&gt;=1,1,0)</f>
        <v>0</v>
      </c>
    </row>
    <row r="39" spans="2:6" ht="18.75" customHeight="1">
      <c r="B39" s="102"/>
      <c r="C39" s="101">
        <f>IF(COUNTIF('①男子一覧'!$M$13:$M$52,"C")&gt;=1,1,0)</f>
        <v>0</v>
      </c>
      <c r="D39" s="102"/>
      <c r="E39" s="102"/>
      <c r="F39" s="101">
        <f>IF(COUNTIF('①中学一覧'!$M$13:$M$52,"C")&gt;=1,1,0)</f>
        <v>0</v>
      </c>
    </row>
    <row r="40" spans="2:6" ht="18.75" customHeight="1">
      <c r="B40" s="102"/>
      <c r="C40" s="101">
        <f>IF(COUNTIF('①男子一覧'!$M$13:$M$52,"D")&gt;=1,1,0)</f>
        <v>0</v>
      </c>
      <c r="D40" s="102"/>
      <c r="E40" s="102"/>
      <c r="F40" s="101">
        <f>IF(COUNTIF('①中学一覧'!$M$13:$M$52,"D")&gt;=1,1,0)</f>
        <v>0</v>
      </c>
    </row>
    <row r="41" spans="2:6" ht="18.75" customHeight="1">
      <c r="B41" s="102"/>
      <c r="C41" s="101">
        <f>IF(COUNTIF('①男子一覧'!$M$13:$M$52,"E")&gt;=1,1,0)</f>
        <v>0</v>
      </c>
      <c r="D41" s="102"/>
      <c r="E41" s="102"/>
      <c r="F41" s="101">
        <f>IF(COUNTIF('①中学一覧'!$M$13:$M$52,"E")&gt;=1,1,0)</f>
        <v>0</v>
      </c>
    </row>
    <row r="42" spans="2:6" ht="18.75" customHeight="1">
      <c r="B42" s="102"/>
      <c r="C42" s="102"/>
      <c r="D42" s="102"/>
      <c r="E42" s="102"/>
      <c r="F42" s="102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TokachiT&amp;F</cp:lastModifiedBy>
  <cp:lastPrinted>2021-05-13T06:29:01Z</cp:lastPrinted>
  <dcterms:created xsi:type="dcterms:W3CDTF">2008-02-20T03:31:46Z</dcterms:created>
  <dcterms:modified xsi:type="dcterms:W3CDTF">2021-05-13T06:38:00Z</dcterms:modified>
  <cp:category/>
  <cp:version/>
  <cp:contentType/>
  <cp:contentStatus/>
</cp:coreProperties>
</file>