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0"/>
  </bookViews>
  <sheets>
    <sheet name="申込必要事項" sheetId="1" r:id="rId1"/>
    <sheet name="①男子一覧" sheetId="2" r:id="rId2"/>
    <sheet name="①女子一覧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②参加人数" sheetId="8" r:id="rId8"/>
    <sheet name="サンプル" sheetId="9" r:id="rId9"/>
  </sheets>
  <definedNames>
    <definedName name="_xlnm.Print_Area" localSheetId="2">'①女子一覧'!$A$1:$N$52</definedName>
    <definedName name="_xlnm.Print_Area" localSheetId="1">'①男子一覧'!$A$1:$N$52</definedName>
    <definedName name="_xlnm.Print_Area" localSheetId="7">'②参加人数'!$A$1:$F$28</definedName>
    <definedName name="_xlnm.Print_Area" localSheetId="8">'サンプル'!$A$1:$N$52</definedName>
    <definedName name="_xlnm.Print_Area" localSheetId="0">'申込必要事項'!$A$1:$G$38</definedName>
    <definedName name="_xlnm.Print_Titles" localSheetId="2">'①女子一覧'!$1:$11</definedName>
    <definedName name="_xlnm.Print_Titles" localSheetId="1">'①男子一覧'!$1:$11</definedName>
    <definedName name="_xlnm.Print_Titles" localSheetId="8">'サンプル'!$1:$11</definedName>
  </definedNames>
  <calcPr fullCalcOnLoad="1"/>
</workbook>
</file>

<file path=xl/comments2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rFont val="ＭＳ Ｐゴシック"/>
            <family val="3"/>
          </rPr>
          <t xml:space="preserve">自動入力です
</t>
        </r>
      </text>
    </comment>
  </commentList>
</comments>
</file>

<file path=xl/comments3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color indexed="10"/>
            <rFont val="ＭＳ Ｐゴシック"/>
            <family val="3"/>
          </rPr>
          <t>自動入力です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<sst xmlns="http://schemas.openxmlformats.org/spreadsheetml/2006/main" count="913" uniqueCount="549">
  <si>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</si>
  <si>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</si>
  <si>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</si>
  <si>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</si>
  <si>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</si>
  <si>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</si>
  <si>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</si>
  <si>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</si>
  <si>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</si>
  <si>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</si>
  <si>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</si>
  <si>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</si>
  <si>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</si>
  <si>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</si>
  <si>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</si>
  <si>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</si>
  <si>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</si>
  <si>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</si>
  <si>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</si>
  <si>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</si>
  <si>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</si>
  <si>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</si>
  <si>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</si>
  <si>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</si>
  <si>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</si>
  <si>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</si>
  <si>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</si>
  <si>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</si>
  <si>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</si>
  <si>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</si>
  <si>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</si>
  <si>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</si>
  <si>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</si>
  <si>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</si>
  <si>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</si>
  <si>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</si>
  <si>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</si>
  <si>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</si>
  <si>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</si>
  <si>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</si>
  <si>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</si>
  <si>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</si>
  <si>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</si>
  <si>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</si>
  <si>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</si>
  <si>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</si>
  <si>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</si>
  <si>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</si>
  <si>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</si>
  <si>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</si>
  <si>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</si>
  <si>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</si>
  <si>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</si>
  <si>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</si>
  <si>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</si>
  <si>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</si>
  <si>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</si>
  <si>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</si>
  <si>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</si>
  <si>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</si>
  <si>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</si>
  <si>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</si>
  <si>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</si>
  <si>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</si>
  <si>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</si>
  <si>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</si>
  <si>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</si>
  <si>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</si>
  <si>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</si>
  <si>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</si>
  <si>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</si>
  <si>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</si>
  <si>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</si>
  <si>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</si>
  <si>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</si>
  <si>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</si>
  <si>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</si>
  <si>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</si>
  <si>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</si>
  <si>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</si>
  <si>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</si>
  <si>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</si>
  <si>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</si>
  <si>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</si>
  <si>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</si>
  <si>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</si>
  <si>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</si>
  <si>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</si>
  <si>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</si>
  <si>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</si>
  <si>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</si>
  <si>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</si>
  <si>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</si>
  <si>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</si>
  <si>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</si>
  <si>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</si>
  <si>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</si>
  <si>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</si>
  <si>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</si>
  <si>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</si>
  <si>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</si>
  <si>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</si>
  <si>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</si>
  <si>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</si>
  <si>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</si>
  <si>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</si>
  <si>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</si>
  <si>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</si>
  <si>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</si>
  <si>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</si>
  <si>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</si>
  <si>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</si>
  <si>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</si>
  <si>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</si>
  <si>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</si>
  <si>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</si>
  <si>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</si>
  <si>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</si>
  <si>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</si>
  <si>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</si>
  <si>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</si>
  <si>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</si>
  <si>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</si>
  <si>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</si>
  <si>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</si>
  <si>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</si>
  <si>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</si>
  <si>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</si>
  <si>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</si>
  <si>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</si>
  <si>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</si>
  <si>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</si>
  <si>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</si>
  <si>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</si>
  <si>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</si>
  <si>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</si>
  <si>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</si>
  <si>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</si>
  <si>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</si>
  <si>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</si>
  <si>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</si>
  <si>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</si>
  <si>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</si>
  <si>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</si>
  <si>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</si>
  <si>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</si>
  <si>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</si>
  <si>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</si>
  <si>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</si>
  <si>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</si>
  <si>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</si>
  <si>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</si>
  <si>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</si>
  <si>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</si>
  <si>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</si>
  <si>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</si>
  <si>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</si>
  <si>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</si>
  <si>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</si>
  <si>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</si>
  <si>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</si>
  <si>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</si>
  <si>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</si>
  <si>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</si>
  <si>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</si>
  <si>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</si>
  <si>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</si>
  <si>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</si>
  <si>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</si>
  <si>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</si>
  <si>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</si>
  <si>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</si>
  <si>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</si>
  <si>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</si>
  <si>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</si>
  <si>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</si>
  <si>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</si>
  <si>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</si>
  <si>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</si>
  <si>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</si>
  <si>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</si>
  <si>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</si>
  <si>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</si>
  <si>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</si>
  <si>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</si>
  <si>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</si>
  <si>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</si>
  <si>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</si>
  <si>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</si>
  <si>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</si>
  <si>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</si>
  <si>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</si>
  <si>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</si>
  <si>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</si>
  <si>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</si>
  <si>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</si>
  <si>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</si>
  <si>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</si>
  <si>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</si>
  <si>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</si>
  <si>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</si>
  <si>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</si>
  <si>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</si>
  <si>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</si>
  <si>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</si>
  <si>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</si>
  <si>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</si>
  <si>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</si>
  <si>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</si>
  <si>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</si>
  <si>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</si>
  <si>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</si>
  <si>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</si>
  <si>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</si>
  <si>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</si>
  <si>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</si>
  <si>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</si>
  <si>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</si>
  <si>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</si>
  <si>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</si>
  <si>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</si>
  <si>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</si>
  <si>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</si>
  <si>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</si>
  <si>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</si>
  <si>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男子</t>
  </si>
  <si>
    <t>女子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</si>
  <si>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</si>
  <si>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</si>
  <si>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</si>
  <si>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</si>
  <si>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</si>
  <si>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</si>
  <si>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</si>
  <si>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</si>
  <si>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</si>
  <si>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</si>
  <si>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</si>
  <si>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</si>
  <si>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</si>
  <si>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</si>
  <si>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</si>
  <si>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</si>
  <si>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</si>
  <si>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</si>
  <si>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</si>
  <si>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</si>
  <si>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</si>
  <si>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</si>
  <si>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</si>
  <si>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</si>
  <si>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</si>
  <si>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</si>
  <si>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</si>
  <si>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</si>
  <si>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</si>
  <si>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</si>
  <si>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</si>
  <si>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</si>
  <si>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</si>
  <si>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</si>
  <si>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</si>
  <si>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</si>
  <si>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</si>
  <si>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</si>
  <si>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</si>
  <si>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</si>
  <si>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</si>
  <si>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</si>
  <si>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</si>
  <si>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</si>
  <si>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</si>
  <si>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</si>
  <si>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</si>
  <si>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</si>
  <si>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</si>
  <si>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</si>
  <si>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</si>
  <si>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</si>
  <si>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</si>
  <si>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</si>
  <si>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</si>
  <si>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</si>
  <si>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</si>
  <si>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ﾌﾘｶﾞﾅ</t>
  </si>
  <si>
    <t>ﾄｶﾁ ﾀﾛｳ</t>
  </si>
  <si>
    <t>十勝　花子</t>
  </si>
  <si>
    <t>ﾌﾘｶﾞﾅ</t>
  </si>
  <si>
    <t>種　　目</t>
  </si>
  <si>
    <t>400R</t>
  </si>
  <si>
    <t>申込み種目１</t>
  </si>
  <si>
    <t>申込み種目２</t>
  </si>
  <si>
    <t>学校名</t>
  </si>
  <si>
    <t>最高記録</t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</si>
  <si>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</si>
  <si>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</si>
  <si>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</si>
  <si>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</si>
  <si>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</si>
  <si>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</si>
  <si>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</si>
  <si>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</si>
  <si>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</si>
  <si>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</si>
  <si>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</si>
  <si>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</si>
  <si>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</si>
  <si>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</si>
  <si>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</si>
  <si>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</si>
  <si>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</si>
  <si>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</si>
  <si>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</si>
  <si>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</si>
  <si>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</si>
  <si>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</si>
  <si>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</si>
  <si>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</si>
  <si>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</si>
  <si>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</si>
  <si>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</si>
  <si>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</si>
  <si>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</si>
  <si>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</si>
  <si>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</si>
  <si>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1年100m</t>
  </si>
  <si>
    <t>2年100m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</si>
  <si>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</si>
  <si>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</si>
  <si>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</si>
  <si>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</si>
  <si>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</si>
  <si>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</si>
  <si>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</si>
  <si>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</si>
  <si>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</si>
  <si>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</si>
  <si>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</si>
  <si>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</si>
  <si>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</si>
  <si>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</si>
  <si>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4×400mR</t>
  </si>
  <si>
    <t>400R</t>
  </si>
  <si>
    <t>1600R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</si>
  <si>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</si>
  <si>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</si>
  <si>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</si>
  <si>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</si>
  <si>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</si>
  <si>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</si>
  <si>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</si>
  <si>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</si>
  <si>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</si>
  <si>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</si>
  <si>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</si>
  <si>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</si>
  <si>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</si>
  <si>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</si>
  <si>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</si>
  <si>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</si>
  <si>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</si>
  <si>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</si>
  <si>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</si>
  <si>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</si>
  <si>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</si>
  <si>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</si>
  <si>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</si>
  <si>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</si>
  <si>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</si>
  <si>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</si>
  <si>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</si>
  <si>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</si>
  <si>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</si>
  <si>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</si>
  <si>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</si>
  <si>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</si>
  <si>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</si>
  <si>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</si>
  <si>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</si>
  <si>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</si>
  <si>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</si>
  <si>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</si>
  <si>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</si>
  <si>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</si>
  <si>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</si>
  <si>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</si>
  <si>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</si>
  <si>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</si>
  <si>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</si>
  <si>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</si>
  <si>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</si>
  <si>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</si>
  <si>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</si>
  <si>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</si>
  <si>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</si>
  <si>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</si>
  <si>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</si>
  <si>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</si>
  <si>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</si>
  <si>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</si>
  <si>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</si>
  <si>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</si>
  <si>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</si>
  <si>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</si>
  <si>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</si>
  <si>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</si>
  <si>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</si>
  <si>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</si>
  <si>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</si>
  <si>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</si>
  <si>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</si>
  <si>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</si>
  <si>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</si>
  <si>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</si>
  <si>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</si>
  <si>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</si>
  <si>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</si>
  <si>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</si>
  <si>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</si>
  <si>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</si>
  <si>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</si>
  <si>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</si>
  <si>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</si>
  <si>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</si>
  <si>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</si>
  <si>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</si>
  <si>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</si>
  <si>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</si>
  <si>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</si>
  <si>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</si>
  <si>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</si>
  <si>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</si>
  <si>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</si>
  <si>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</si>
  <si>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</si>
  <si>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</si>
  <si>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</si>
  <si>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</si>
  <si>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</si>
  <si>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</si>
  <si>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</si>
  <si>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</si>
  <si>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</si>
  <si>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</si>
  <si>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</si>
  <si>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</si>
  <si>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</si>
  <si>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</si>
  <si>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</si>
  <si>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</si>
  <si>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</si>
  <si>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</si>
  <si>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</si>
  <si>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</si>
  <si>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</si>
  <si>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</si>
  <si>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</si>
  <si>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</si>
  <si>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</si>
  <si>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Ａ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</si>
  <si>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</si>
  <si>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</si>
  <si>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</si>
  <si>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</si>
  <si>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</si>
  <si>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</si>
  <si>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</si>
  <si>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</si>
  <si>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</si>
  <si>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</si>
  <si>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</si>
  <si>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</si>
  <si>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</si>
  <si>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</si>
  <si>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</si>
  <si>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</si>
  <si>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</si>
  <si>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</si>
  <si>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</si>
  <si>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</si>
  <si>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</si>
  <si>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</si>
  <si>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</si>
  <si>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</si>
  <si>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四種競技</t>
  </si>
  <si>
    <t>ﾅﾝﾊﾞｰと記録は必ず入力すること。</t>
  </si>
  <si>
    <t>中学新人陸上大会</t>
  </si>
  <si>
    <t>十勝帯広中</t>
  </si>
  <si>
    <t>3000m</t>
  </si>
  <si>
    <t>9.12.54</t>
  </si>
  <si>
    <t>1500m</t>
  </si>
  <si>
    <t>4.15.96</t>
  </si>
  <si>
    <t>十勝中</t>
  </si>
  <si>
    <t>400m</t>
  </si>
  <si>
    <r>
      <t>リレー(ﾒﾝﾊﾞｰに</t>
    </r>
    <r>
      <rPr>
        <b/>
        <sz val="10"/>
        <color indexed="10"/>
        <rFont val="ＭＳ ゴシック"/>
        <family val="3"/>
      </rPr>
      <t>A</t>
    </r>
    <r>
      <rPr>
        <sz val="10"/>
        <rFont val="ＭＳ ゴシック"/>
        <family val="3"/>
      </rPr>
      <t>と入力)</t>
    </r>
  </si>
  <si>
    <t>参加しない選手名は入力しないこと</t>
  </si>
  <si>
    <t>自動計算</t>
  </si>
  <si>
    <t>※必ず入力すること</t>
  </si>
  <si>
    <t>男子一覧表</t>
  </si>
  <si>
    <t>女子一覧表</t>
  </si>
  <si>
    <t>十勝帯広中</t>
  </si>
  <si>
    <t>1500m</t>
  </si>
  <si>
    <t>4.26.36</t>
  </si>
  <si>
    <t>砲丸投⑤</t>
  </si>
  <si>
    <t>9.22</t>
  </si>
  <si>
    <t>氏　名</t>
  </si>
  <si>
    <t>希望審判</t>
  </si>
  <si>
    <t>例：山田　太朗</t>
  </si>
  <si>
    <t>跳躍</t>
  </si>
  <si>
    <t>監察</t>
  </si>
  <si>
    <t>このシートは、送付の必要はありません。</t>
  </si>
  <si>
    <t>申込の際に注意すること（間違いや不備が多い項目）</t>
  </si>
  <si>
    <t>・申込種目欄はダウンリストから選択入力する　→　直接手入力や他セル、他ファイルからの貼付はしない</t>
  </si>
  <si>
    <t>・白色のセルのみ入力できる　→　色つきのセルには入力しない</t>
  </si>
  <si>
    <t>・参加しない選手名は入力しない　　※リレーのみの参加は可とする</t>
  </si>
  <si>
    <t>・学年欄は空欄や間違いがないかを確認　→　半角数字で入力</t>
  </si>
  <si>
    <t>・全てのセルデータのコピー、移動貼付には注意　→　シートに設定してある関数や書式が壊れてしまう</t>
  </si>
  <si>
    <t>風力計測員</t>
  </si>
  <si>
    <t>競技者係</t>
  </si>
  <si>
    <t>出発係</t>
  </si>
  <si>
    <t>監察員</t>
  </si>
  <si>
    <t>写真判定員</t>
  </si>
  <si>
    <t>周回記録員</t>
  </si>
  <si>
    <t>跳躍審判員</t>
  </si>
  <si>
    <t>投てき審判員</t>
  </si>
  <si>
    <t>記録・情報処理員</t>
  </si>
  <si>
    <t>一任</t>
  </si>
  <si>
    <t>アナウンサー</t>
  </si>
  <si>
    <t>マーシャル</t>
  </si>
  <si>
    <t>スターター</t>
  </si>
  <si>
    <t>第１希望</t>
  </si>
  <si>
    <t>第２希望</t>
  </si>
  <si>
    <t>審判協力お願いします。　※公認審判員以外の方のみ入力願います</t>
  </si>
  <si>
    <t>ただし、希望通りにならない場合があります。</t>
  </si>
  <si>
    <r>
      <t>・リレー欄の記録は</t>
    </r>
    <r>
      <rPr>
        <u val="single"/>
        <sz val="10"/>
        <rFont val="ＭＳ ゴシック"/>
        <family val="3"/>
      </rPr>
      <t>チームのベスト記録</t>
    </r>
    <r>
      <rPr>
        <sz val="10"/>
        <rFont val="ＭＳ ゴシック"/>
        <family val="3"/>
      </rPr>
      <t>をメンバーの誰の欄でもかまわないので一カ所のみ必ず入力する　空欄不可</t>
    </r>
  </si>
  <si>
    <r>
      <t>・申込必要事項シートの所属名は「</t>
    </r>
    <r>
      <rPr>
        <u val="single"/>
        <sz val="10"/>
        <rFont val="ＭＳ ゴシック"/>
        <family val="3"/>
      </rPr>
      <t>プログラム記載名</t>
    </r>
    <r>
      <rPr>
        <sz val="10"/>
        <rFont val="ＭＳ ゴシック"/>
        <family val="3"/>
      </rPr>
      <t>」例を参考に入力すること</t>
    </r>
  </si>
  <si>
    <r>
      <t>・No.ｶｰﾄﾞ欄の数字は必ず入力　正しく入力　→　</t>
    </r>
    <r>
      <rPr>
        <u val="single"/>
        <sz val="10"/>
        <rFont val="ＭＳ ゴシック"/>
        <family val="3"/>
      </rPr>
      <t>曖昧な場合は確認すること</t>
    </r>
    <r>
      <rPr>
        <sz val="10"/>
        <rFont val="ＭＳ ゴシック"/>
        <family val="3"/>
      </rPr>
      <t>　　※他選手とのダブりとなり編集上エラーとなる</t>
    </r>
  </si>
  <si>
    <r>
      <t>・No.ｶｰﾄﾞ欄には初めてエントリーする場合は「</t>
    </r>
    <r>
      <rPr>
        <u val="single"/>
        <sz val="10"/>
        <color indexed="10"/>
        <rFont val="ＭＳ ゴシック"/>
        <family val="3"/>
      </rPr>
      <t>なし</t>
    </r>
    <r>
      <rPr>
        <sz val="10"/>
        <rFont val="ＭＳ ゴシック"/>
        <family val="3"/>
      </rPr>
      <t>」、２回目以降のエントリーであるがNo.ｶｰﾄﾞを交付をされていない場合「</t>
    </r>
    <r>
      <rPr>
        <u val="single"/>
        <sz val="10"/>
        <color indexed="10"/>
        <rFont val="ＭＳ ゴシック"/>
        <family val="3"/>
      </rPr>
      <t>不明</t>
    </r>
    <r>
      <rPr>
        <sz val="10"/>
        <rFont val="ＭＳ ゴシック"/>
        <family val="3"/>
      </rPr>
      <t>」</t>
    </r>
  </si>
  <si>
    <r>
      <t>・フリガナ欄は半角カタカナで苗字と名前の間に</t>
    </r>
    <r>
      <rPr>
        <u val="single"/>
        <sz val="10"/>
        <rFont val="ＭＳ ゴシック"/>
        <family val="3"/>
      </rPr>
      <t>半角スペースを入れる</t>
    </r>
  </si>
  <si>
    <r>
      <t>・氏名欄の氏名は</t>
    </r>
    <r>
      <rPr>
        <u val="single"/>
        <sz val="10"/>
        <rFont val="ＭＳ ゴシック"/>
        <family val="3"/>
      </rPr>
      <t>苗字＋名前で５文字となるように間に全角のスペースをいれて</t>
    </r>
    <r>
      <rPr>
        <sz val="10"/>
        <rFont val="ＭＳ ゴシック"/>
        <family val="3"/>
      </rPr>
      <t>調節する　　※</t>
    </r>
    <r>
      <rPr>
        <u val="single"/>
        <sz val="10"/>
        <rFont val="ＭＳ ゴシック"/>
        <family val="3"/>
      </rPr>
      <t>苗字＋名前が５文字以上の場合はスペースは入れない</t>
    </r>
  </si>
  <si>
    <r>
      <t>・全てのセルの書式変更をしない　→　フォントの変更など　</t>
    </r>
    <r>
      <rPr>
        <u val="single"/>
        <sz val="10"/>
        <rFont val="ＭＳ ゴシック"/>
        <family val="3"/>
      </rPr>
      <t>※デフォルトはＭＳゴシック10ポイント</t>
    </r>
  </si>
  <si>
    <r>
      <t>・他ファイルからの</t>
    </r>
    <r>
      <rPr>
        <u val="single"/>
        <sz val="10"/>
        <rFont val="ＭＳ ゴシック"/>
        <family val="3"/>
      </rPr>
      <t>データのコピー貼付には注意</t>
    </r>
    <r>
      <rPr>
        <sz val="10"/>
        <rFont val="ＭＳ ゴシック"/>
        <family val="3"/>
      </rPr>
      <t>　→　セル書式が変わってしまうため、</t>
    </r>
    <r>
      <rPr>
        <u val="single"/>
        <sz val="10"/>
        <rFont val="ＭＳ ゴシック"/>
        <family val="3"/>
      </rPr>
      <t>貼り付ける際は必ず値貼付で</t>
    </r>
  </si>
  <si>
    <r>
      <t>・最高記録欄は</t>
    </r>
    <r>
      <rPr>
        <u val="single"/>
        <sz val="10"/>
        <rFont val="ＭＳ ゴシック"/>
        <family val="3"/>
      </rPr>
      <t>トラック競技の場合は100分の1秒単位</t>
    </r>
    <r>
      <rPr>
        <sz val="10"/>
        <rFont val="ＭＳ ゴシック"/>
        <family val="3"/>
      </rPr>
      <t>で正確に入力　(例　12.00　4.25.00)</t>
    </r>
  </si>
  <si>
    <r>
      <t>・最高記録欄は</t>
    </r>
    <r>
      <rPr>
        <u val="single"/>
        <sz val="10"/>
        <rFont val="ＭＳ ゴシック"/>
        <family val="3"/>
      </rPr>
      <t>フィールド競技の場合はcm単位</t>
    </r>
    <r>
      <rPr>
        <sz val="10"/>
        <rFont val="ＭＳ ゴシック"/>
        <family val="3"/>
      </rPr>
      <t>で正確に入力　(例　4.00　9.45  13.00)</t>
    </r>
  </si>
  <si>
    <r>
      <t>・</t>
    </r>
    <r>
      <rPr>
        <u val="single"/>
        <sz val="10"/>
        <rFont val="ＭＳ ゴシック"/>
        <family val="3"/>
      </rPr>
      <t>最高記録欄は空欄は不可</t>
    </r>
    <r>
      <rPr>
        <sz val="10"/>
        <rFont val="ＭＳ ゴシック"/>
        <family val="3"/>
      </rPr>
      <t>、初出場の場合は練習記録か、おおよその記録を入力する</t>
    </r>
  </si>
  <si>
    <r>
      <t>・リレー欄は参加する場合</t>
    </r>
    <r>
      <rPr>
        <u val="single"/>
        <sz val="10"/>
        <rFont val="ＭＳ ゴシック"/>
        <family val="3"/>
      </rPr>
      <t>「A」をメンバー全員にダウンリストから入力</t>
    </r>
    <r>
      <rPr>
        <sz val="10"/>
        <rFont val="ＭＳ ゴシック"/>
        <family val="3"/>
      </rPr>
      <t>する</t>
    </r>
  </si>
  <si>
    <t>新人陸上大会</t>
  </si>
  <si>
    <t>1年100mH</t>
  </si>
  <si>
    <t>帯広大空中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</si>
</sst>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2"/>
      <color indexed="10"/>
      <name val="ＭＳ Ｐゴシック"/>
      <family val="3"/>
    </font>
    <font>
      <u val="single"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>
        <color indexed="63"/>
      </top>
      <bottom style="medium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6" fillId="0" borderId="3" applyNumberFormat="0" applyFill="0" applyAlignment="0" applyProtection="0"/>
    <xf numFmtId="0" fontId="33" fillId="26" borderId="0" applyNumberFormat="0" applyBorder="0" applyAlignment="0" applyProtection="0"/>
    <xf numFmtId="0" fontId="67" fillId="27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35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28" borderId="4" applyNumberFormat="0" applyAlignment="0" applyProtection="0"/>
    <xf numFmtId="0" fontId="73" fillId="29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30" fillId="0" borderId="0" xfId="0" applyFont="1" applyBorder="1" applyAlignment="1" applyProtection="1">
      <alignment horizontal="center" vertical="top"/>
      <protection hidden="1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/>
      <protection hidden="1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 inden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righ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9" fillId="8" borderId="10" xfId="0" applyFont="1" applyFill="1" applyBorder="1" applyAlignment="1" applyProtection="1">
      <alignment horizontal="center" vertical="center" shrinkToFit="1"/>
      <protection hidden="1"/>
    </xf>
    <xf numFmtId="49" fontId="19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30" borderId="10" xfId="0" applyFont="1" applyFill="1" applyBorder="1" applyAlignment="1" applyProtection="1">
      <alignment horizontal="center" vertical="center" shrinkToFit="1"/>
      <protection hidden="1"/>
    </xf>
    <xf numFmtId="49" fontId="19" fillId="30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187" fontId="27" fillId="27" borderId="10" xfId="49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20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 shrinkToFit="1"/>
      <protection locked="0"/>
    </xf>
    <xf numFmtId="0" fontId="20" fillId="0" borderId="22" xfId="0" applyFont="1" applyFill="1" applyBorder="1" applyAlignment="1" applyProtection="1">
      <alignment horizontal="righ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20" fillId="0" borderId="21" xfId="0" applyFont="1" applyBorder="1" applyAlignment="1" applyProtection="1">
      <alignment horizontal="right" vertical="center" indent="1"/>
      <protection locked="0"/>
    </xf>
    <xf numFmtId="0" fontId="20" fillId="0" borderId="22" xfId="0" applyFont="1" applyBorder="1" applyAlignment="1" applyProtection="1">
      <alignment horizontal="right" vertical="center" indent="1"/>
      <protection locked="0"/>
    </xf>
    <xf numFmtId="0" fontId="20" fillId="0" borderId="24" xfId="0" applyFont="1" applyFill="1" applyBorder="1" applyAlignment="1" applyProtection="1">
      <alignment horizontal="right" vertical="center" indent="1"/>
      <protection locked="0"/>
    </xf>
    <xf numFmtId="0" fontId="37" fillId="27" borderId="10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176" fontId="28" fillId="31" borderId="25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2" fillId="31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31" borderId="27" xfId="0" applyFont="1" applyFill="1" applyBorder="1" applyAlignment="1" applyProtection="1">
      <alignment horizontal="center" vertical="center"/>
      <protection/>
    </xf>
    <xf numFmtId="176" fontId="28" fillId="31" borderId="28" xfId="0" applyNumberFormat="1" applyFont="1" applyFill="1" applyBorder="1" applyAlignment="1" applyProtection="1">
      <alignment vertical="center"/>
      <protection/>
    </xf>
    <xf numFmtId="0" fontId="28" fillId="31" borderId="28" xfId="0" applyFont="1" applyFill="1" applyBorder="1" applyAlignment="1" applyProtection="1">
      <alignment horizontal="center" vertical="center"/>
      <protection/>
    </xf>
    <xf numFmtId="38" fontId="28" fillId="0" borderId="28" xfId="49" applyFont="1" applyFill="1" applyBorder="1" applyAlignment="1" applyProtection="1">
      <alignment horizontal="center" vertical="center"/>
      <protection/>
    </xf>
    <xf numFmtId="0" fontId="28" fillId="31" borderId="28" xfId="0" applyFont="1" applyFill="1" applyBorder="1" applyAlignment="1" applyProtection="1">
      <alignment vertical="center"/>
      <protection/>
    </xf>
    <xf numFmtId="187" fontId="28" fillId="31" borderId="28" xfId="49" applyNumberFormat="1" applyFont="1" applyFill="1" applyBorder="1" applyAlignment="1" applyProtection="1">
      <alignment horizontal="right" vertical="center"/>
      <protection/>
    </xf>
    <xf numFmtId="0" fontId="28" fillId="31" borderId="2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8" fillId="31" borderId="30" xfId="0" applyFont="1" applyFill="1" applyBorder="1" applyAlignment="1" applyProtection="1">
      <alignment horizontal="center" vertical="center"/>
      <protection/>
    </xf>
    <xf numFmtId="176" fontId="28" fillId="31" borderId="31" xfId="0" applyNumberFormat="1" applyFont="1" applyFill="1" applyBorder="1" applyAlignment="1" applyProtection="1">
      <alignment vertical="center"/>
      <protection/>
    </xf>
    <xf numFmtId="0" fontId="28" fillId="31" borderId="32" xfId="0" applyFont="1" applyFill="1" applyBorder="1" applyAlignment="1" applyProtection="1">
      <alignment horizontal="center" vertical="center"/>
      <protection/>
    </xf>
    <xf numFmtId="38" fontId="28" fillId="0" borderId="32" xfId="49" applyFont="1" applyFill="1" applyBorder="1" applyAlignment="1" applyProtection="1">
      <alignment horizontal="center" vertical="center"/>
      <protection/>
    </xf>
    <xf numFmtId="0" fontId="28" fillId="31" borderId="32" xfId="0" applyFont="1" applyFill="1" applyBorder="1" applyAlignment="1" applyProtection="1">
      <alignment vertical="center"/>
      <protection/>
    </xf>
    <xf numFmtId="187" fontId="28" fillId="31" borderId="32" xfId="49" applyNumberFormat="1" applyFont="1" applyFill="1" applyBorder="1" applyAlignment="1" applyProtection="1">
      <alignment horizontal="right" vertical="center"/>
      <protection/>
    </xf>
    <xf numFmtId="0" fontId="28" fillId="31" borderId="33" xfId="0" applyFont="1" applyFill="1" applyBorder="1" applyAlignment="1" applyProtection="1">
      <alignment vertical="center"/>
      <protection/>
    </xf>
    <xf numFmtId="0" fontId="28" fillId="31" borderId="34" xfId="0" applyFont="1" applyFill="1" applyBorder="1" applyAlignment="1" applyProtection="1">
      <alignment horizontal="center" vertical="center"/>
      <protection/>
    </xf>
    <xf numFmtId="0" fontId="28" fillId="31" borderId="35" xfId="0" applyFont="1" applyFill="1" applyBorder="1" applyAlignment="1" applyProtection="1">
      <alignment horizontal="center" vertical="center"/>
      <protection/>
    </xf>
    <xf numFmtId="38" fontId="28" fillId="0" borderId="35" xfId="49" applyFont="1" applyFill="1" applyBorder="1" applyAlignment="1" applyProtection="1">
      <alignment horizontal="center" vertical="center"/>
      <protection/>
    </xf>
    <xf numFmtId="0" fontId="28" fillId="31" borderId="35" xfId="0" applyFont="1" applyFill="1" applyBorder="1" applyAlignment="1" applyProtection="1">
      <alignment vertical="center"/>
      <protection/>
    </xf>
    <xf numFmtId="187" fontId="28" fillId="31" borderId="35" xfId="49" applyNumberFormat="1" applyFont="1" applyFill="1" applyBorder="1" applyAlignment="1" applyProtection="1">
      <alignment horizontal="right" vertical="center"/>
      <protection/>
    </xf>
    <xf numFmtId="0" fontId="28" fillId="31" borderId="36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87" fontId="28" fillId="31" borderId="37" xfId="49" applyNumberFormat="1" applyFont="1" applyFill="1" applyBorder="1" applyAlignment="1" applyProtection="1">
      <alignment horizontal="right" vertical="center"/>
      <protection/>
    </xf>
    <xf numFmtId="0" fontId="28" fillId="31" borderId="38" xfId="0" applyFont="1" applyFill="1" applyBorder="1" applyAlignment="1" applyProtection="1">
      <alignment vertical="center"/>
      <protection/>
    </xf>
    <xf numFmtId="0" fontId="36" fillId="31" borderId="39" xfId="0" applyFont="1" applyFill="1" applyBorder="1" applyAlignment="1" applyProtection="1">
      <alignment horizontal="center" vertical="center"/>
      <protection/>
    </xf>
    <xf numFmtId="0" fontId="36" fillId="31" borderId="40" xfId="0" applyFont="1" applyFill="1" applyBorder="1" applyAlignment="1" applyProtection="1">
      <alignment horizontal="center" vertical="center"/>
      <protection/>
    </xf>
    <xf numFmtId="0" fontId="36" fillId="31" borderId="41" xfId="0" applyFont="1" applyFill="1" applyBorder="1" applyAlignment="1" applyProtection="1">
      <alignment horizontal="center" vertical="center"/>
      <protection/>
    </xf>
    <xf numFmtId="0" fontId="36" fillId="31" borderId="42" xfId="0" applyFont="1" applyFill="1" applyBorder="1" applyAlignment="1" applyProtection="1">
      <alignment horizontal="center" vertical="center"/>
      <protection/>
    </xf>
    <xf numFmtId="0" fontId="37" fillId="27" borderId="10" xfId="0" applyFont="1" applyFill="1" applyBorder="1" applyAlignment="1" applyProtection="1">
      <alignment vertical="center"/>
      <protection hidden="1"/>
    </xf>
    <xf numFmtId="0" fontId="38" fillId="27" borderId="43" xfId="0" applyFont="1" applyFill="1" applyBorder="1" applyAlignment="1" applyProtection="1">
      <alignment horizontal="center" vertical="center"/>
      <protection/>
    </xf>
    <xf numFmtId="0" fontId="38" fillId="27" borderId="40" xfId="0" applyFont="1" applyFill="1" applyBorder="1" applyAlignment="1" applyProtection="1">
      <alignment horizontal="center" vertical="center"/>
      <protection/>
    </xf>
    <xf numFmtId="0" fontId="28" fillId="27" borderId="41" xfId="0" applyFont="1" applyFill="1" applyBorder="1" applyAlignment="1" applyProtection="1">
      <alignment horizontal="center" vertical="center"/>
      <protection/>
    </xf>
    <xf numFmtId="0" fontId="5" fillId="27" borderId="44" xfId="0" applyFont="1" applyFill="1" applyBorder="1" applyAlignment="1" applyProtection="1">
      <alignment vertical="center"/>
      <protection/>
    </xf>
    <xf numFmtId="176" fontId="5" fillId="3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187" fontId="2" fillId="0" borderId="0" xfId="0" applyNumberFormat="1" applyFont="1" applyAlignment="1" applyProtection="1">
      <alignment vertical="center"/>
      <protection hidden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vertical="center" shrinkToFit="1"/>
      <protection/>
    </xf>
    <xf numFmtId="0" fontId="0" fillId="27" borderId="47" xfId="0" applyFill="1" applyBorder="1" applyAlignment="1" applyProtection="1">
      <alignment horizontal="left" vertical="center" indent="1"/>
      <protection locked="0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Alignment="1">
      <alignment horizontal="center" vertical="center"/>
    </xf>
    <xf numFmtId="0" fontId="40" fillId="0" borderId="0" xfId="0" applyFont="1" applyAlignment="1">
      <alignment/>
    </xf>
    <xf numFmtId="187" fontId="2" fillId="0" borderId="0" xfId="0" applyNumberFormat="1" applyFont="1" applyBorder="1" applyAlignment="1" applyProtection="1">
      <alignment vertical="center"/>
      <protection hidden="1"/>
    </xf>
    <xf numFmtId="176" fontId="28" fillId="3" borderId="28" xfId="0" applyNumberFormat="1" applyFont="1" applyFill="1" applyBorder="1" applyAlignment="1" applyProtection="1">
      <alignment vertical="center"/>
      <protection hidden="1"/>
    </xf>
    <xf numFmtId="176" fontId="28" fillId="3" borderId="31" xfId="0" applyNumberFormat="1" applyFont="1" applyFill="1" applyBorder="1" applyAlignment="1" applyProtection="1">
      <alignment vertical="center"/>
      <protection hidden="1"/>
    </xf>
    <xf numFmtId="176" fontId="28" fillId="3" borderId="25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3" borderId="27" xfId="0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horizontal="center" vertical="center"/>
      <protection hidden="1"/>
    </xf>
    <xf numFmtId="38" fontId="29" fillId="3" borderId="28" xfId="49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vertical="center"/>
      <protection hidden="1"/>
    </xf>
    <xf numFmtId="187" fontId="29" fillId="3" borderId="28" xfId="49" applyNumberFormat="1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horizontal="center" vertical="center"/>
      <protection hidden="1"/>
    </xf>
    <xf numFmtId="38" fontId="29" fillId="3" borderId="18" xfId="49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vertical="center"/>
      <protection hidden="1"/>
    </xf>
    <xf numFmtId="187" fontId="29" fillId="3" borderId="32" xfId="49" applyNumberFormat="1" applyFont="1" applyFill="1" applyBorder="1" applyAlignment="1" applyProtection="1">
      <alignment vertical="center"/>
      <protection hidden="1"/>
    </xf>
    <xf numFmtId="0" fontId="28" fillId="3" borderId="33" xfId="0" applyFont="1" applyFill="1" applyBorder="1" applyAlignment="1" applyProtection="1">
      <alignment vertical="center"/>
      <protection hidden="1"/>
    </xf>
    <xf numFmtId="0" fontId="28" fillId="3" borderId="34" xfId="0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horizontal="center" vertical="center"/>
      <protection hidden="1"/>
    </xf>
    <xf numFmtId="38" fontId="29" fillId="3" borderId="35" xfId="49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vertical="center"/>
      <protection hidden="1"/>
    </xf>
    <xf numFmtId="187" fontId="29" fillId="3" borderId="35" xfId="49" applyNumberFormat="1" applyFont="1" applyFill="1" applyBorder="1" applyAlignment="1" applyProtection="1">
      <alignment vertical="center"/>
      <protection hidden="1"/>
    </xf>
    <xf numFmtId="0" fontId="28" fillId="3" borderId="36" xfId="0" applyFont="1" applyFill="1" applyBorder="1" applyAlignment="1" applyProtection="1">
      <alignment vertical="center"/>
      <protection hidden="1"/>
    </xf>
    <xf numFmtId="187" fontId="29" fillId="3" borderId="37" xfId="49" applyNumberFormat="1" applyFont="1" applyFill="1" applyBorder="1" applyAlignment="1" applyProtection="1">
      <alignment vertical="center"/>
      <protection hidden="1"/>
    </xf>
    <xf numFmtId="0" fontId="28" fillId="3" borderId="38" xfId="0" applyFont="1" applyFill="1" applyBorder="1" applyAlignment="1" applyProtection="1">
      <alignment vertical="center"/>
      <protection hidden="1"/>
    </xf>
    <xf numFmtId="0" fontId="13" fillId="19" borderId="10" xfId="0" applyFont="1" applyFill="1" applyBorder="1" applyAlignment="1" applyProtection="1">
      <alignment horizontal="center" vertical="center"/>
      <protection hidden="1"/>
    </xf>
    <xf numFmtId="0" fontId="13" fillId="19" borderId="10" xfId="0" applyFont="1" applyFill="1" applyBorder="1" applyAlignment="1" applyProtection="1">
      <alignment horizontal="center" vertical="center" shrinkToFit="1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hidden="1"/>
    </xf>
    <xf numFmtId="49" fontId="19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5" borderId="10" xfId="0" applyFont="1" applyFill="1" applyBorder="1" applyAlignment="1" applyProtection="1">
      <alignment horizontal="center" vertical="center" shrinkToFit="1"/>
      <protection hidden="1"/>
    </xf>
    <xf numFmtId="49" fontId="19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36" fillId="31" borderId="39" xfId="0" applyFont="1" applyFill="1" applyBorder="1" applyAlignment="1" applyProtection="1">
      <alignment horizontal="center" vertical="center"/>
      <protection hidden="1"/>
    </xf>
    <xf numFmtId="0" fontId="36" fillId="31" borderId="40" xfId="0" applyFont="1" applyFill="1" applyBorder="1" applyAlignment="1" applyProtection="1">
      <alignment horizontal="center" vertical="center"/>
      <protection hidden="1"/>
    </xf>
    <xf numFmtId="0" fontId="36" fillId="31" borderId="41" xfId="0" applyFont="1" applyFill="1" applyBorder="1" applyAlignment="1" applyProtection="1">
      <alignment horizontal="center" vertical="center"/>
      <protection hidden="1"/>
    </xf>
    <xf numFmtId="0" fontId="36" fillId="31" borderId="42" xfId="0" applyFont="1" applyFill="1" applyBorder="1" applyAlignment="1" applyProtection="1">
      <alignment horizontal="center" vertical="center"/>
      <protection hidden="1"/>
    </xf>
    <xf numFmtId="0" fontId="27" fillId="27" borderId="10" xfId="0" applyFont="1" applyFill="1" applyBorder="1" applyAlignment="1" applyProtection="1">
      <alignment vertical="center"/>
      <protection hidden="1"/>
    </xf>
    <xf numFmtId="0" fontId="39" fillId="27" borderId="10" xfId="0" applyFont="1" applyFill="1" applyBorder="1" applyAlignment="1" applyProtection="1">
      <alignment vertical="center"/>
      <protection hidden="1"/>
    </xf>
    <xf numFmtId="0" fontId="27" fillId="27" borderId="10" xfId="0" applyFont="1" applyFill="1" applyBorder="1" applyAlignment="1" applyProtection="1">
      <alignment horizontal="center" vertical="center"/>
      <protection hidden="1"/>
    </xf>
    <xf numFmtId="49" fontId="27" fillId="27" borderId="10" xfId="0" applyNumberFormat="1" applyFont="1" applyFill="1" applyBorder="1" applyAlignment="1" applyProtection="1">
      <alignment horizontal="right" vertical="center"/>
      <protection hidden="1"/>
    </xf>
    <xf numFmtId="49" fontId="27" fillId="27" borderId="10" xfId="0" applyNumberFormat="1" applyFont="1" applyFill="1" applyBorder="1" applyAlignment="1" applyProtection="1">
      <alignment vertical="center"/>
      <protection hidden="1"/>
    </xf>
    <xf numFmtId="0" fontId="27" fillId="27" borderId="43" xfId="0" applyFont="1" applyFill="1" applyBorder="1" applyAlignment="1" applyProtection="1">
      <alignment horizontal="center" vertical="center"/>
      <protection hidden="1"/>
    </xf>
    <xf numFmtId="0" fontId="27" fillId="27" borderId="40" xfId="0" applyFont="1" applyFill="1" applyBorder="1" applyAlignment="1" applyProtection="1">
      <alignment horizontal="center" vertical="center"/>
      <protection hidden="1"/>
    </xf>
    <xf numFmtId="0" fontId="29" fillId="27" borderId="41" xfId="0" applyFont="1" applyFill="1" applyBorder="1" applyAlignment="1" applyProtection="1">
      <alignment horizontal="center" vertical="center"/>
      <protection hidden="1"/>
    </xf>
    <xf numFmtId="0" fontId="27" fillId="27" borderId="44" xfId="0" applyFont="1" applyFill="1" applyBorder="1" applyAlignment="1" applyProtection="1">
      <alignment vertical="center"/>
      <protection hidden="1"/>
    </xf>
    <xf numFmtId="176" fontId="5" fillId="30" borderId="10" xfId="0" applyNumberFormat="1" applyFont="1" applyFill="1" applyBorder="1" applyAlignment="1" applyProtection="1">
      <alignment vertical="center"/>
      <protection hidden="1"/>
    </xf>
    <xf numFmtId="0" fontId="3" fillId="0" borderId="48" xfId="0" applyFont="1" applyFill="1" applyBorder="1" applyAlignment="1" applyProtection="1">
      <alignment horizontal="center" vertical="center" shrinkToFit="1"/>
      <protection hidden="1"/>
    </xf>
    <xf numFmtId="0" fontId="3" fillId="0" borderId="49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8" fillId="31" borderId="27" xfId="0" applyFont="1" applyFill="1" applyBorder="1" applyAlignment="1" applyProtection="1">
      <alignment horizontal="center" vertical="center"/>
      <protection hidden="1"/>
    </xf>
    <xf numFmtId="176" fontId="28" fillId="31" borderId="28" xfId="0" applyNumberFormat="1" applyFont="1" applyFill="1" applyBorder="1" applyAlignment="1" applyProtection="1">
      <alignment vertical="center"/>
      <protection hidden="1"/>
    </xf>
    <xf numFmtId="0" fontId="28" fillId="31" borderId="28" xfId="0" applyFont="1" applyFill="1" applyBorder="1" applyAlignment="1" applyProtection="1">
      <alignment horizontal="center" vertical="center"/>
      <protection hidden="1"/>
    </xf>
    <xf numFmtId="38" fontId="28" fillId="31" borderId="28" xfId="49" applyFont="1" applyFill="1" applyBorder="1" applyAlignment="1" applyProtection="1">
      <alignment horizontal="center" vertical="center"/>
      <protection hidden="1"/>
    </xf>
    <xf numFmtId="0" fontId="28" fillId="31" borderId="28" xfId="0" applyFont="1" applyFill="1" applyBorder="1" applyAlignment="1" applyProtection="1">
      <alignment vertical="center"/>
      <protection hidden="1"/>
    </xf>
    <xf numFmtId="187" fontId="28" fillId="31" borderId="28" xfId="49" applyNumberFormat="1" applyFont="1" applyFill="1" applyBorder="1" applyAlignment="1" applyProtection="1">
      <alignment horizontal="right" vertical="center"/>
      <protection hidden="1"/>
    </xf>
    <xf numFmtId="0" fontId="28" fillId="31" borderId="29" xfId="0" applyFont="1" applyFill="1" applyBorder="1" applyAlignment="1" applyProtection="1">
      <alignment vertical="center"/>
      <protection hidden="1"/>
    </xf>
    <xf numFmtId="0" fontId="28" fillId="31" borderId="30" xfId="0" applyFont="1" applyFill="1" applyBorder="1" applyAlignment="1" applyProtection="1">
      <alignment horizontal="center" vertical="center"/>
      <protection hidden="1"/>
    </xf>
    <xf numFmtId="176" fontId="28" fillId="31" borderId="31" xfId="0" applyNumberFormat="1" applyFont="1" applyFill="1" applyBorder="1" applyAlignment="1" applyProtection="1">
      <alignment vertical="center"/>
      <protection hidden="1"/>
    </xf>
    <xf numFmtId="0" fontId="28" fillId="31" borderId="32" xfId="0" applyFont="1" applyFill="1" applyBorder="1" applyAlignment="1" applyProtection="1">
      <alignment horizontal="center" vertical="center"/>
      <protection hidden="1"/>
    </xf>
    <xf numFmtId="38" fontId="28" fillId="31" borderId="18" xfId="49" applyFont="1" applyFill="1" applyBorder="1" applyAlignment="1" applyProtection="1">
      <alignment horizontal="center" vertical="center"/>
      <protection hidden="1"/>
    </xf>
    <xf numFmtId="0" fontId="28" fillId="31" borderId="32" xfId="0" applyFont="1" applyFill="1" applyBorder="1" applyAlignment="1" applyProtection="1">
      <alignment vertical="center"/>
      <protection hidden="1"/>
    </xf>
    <xf numFmtId="187" fontId="28" fillId="31" borderId="32" xfId="49" applyNumberFormat="1" applyFont="1" applyFill="1" applyBorder="1" applyAlignment="1" applyProtection="1">
      <alignment horizontal="right" vertical="center"/>
      <protection hidden="1"/>
    </xf>
    <xf numFmtId="0" fontId="28" fillId="31" borderId="33" xfId="0" applyFont="1" applyFill="1" applyBorder="1" applyAlignment="1" applyProtection="1">
      <alignment vertical="center"/>
      <protection hidden="1"/>
    </xf>
    <xf numFmtId="0" fontId="28" fillId="31" borderId="34" xfId="0" applyFont="1" applyFill="1" applyBorder="1" applyAlignment="1" applyProtection="1">
      <alignment horizontal="center" vertical="center"/>
      <protection hidden="1"/>
    </xf>
    <xf numFmtId="176" fontId="28" fillId="31" borderId="25" xfId="0" applyNumberFormat="1" applyFont="1" applyFill="1" applyBorder="1" applyAlignment="1" applyProtection="1">
      <alignment vertical="center"/>
      <protection hidden="1"/>
    </xf>
    <xf numFmtId="0" fontId="28" fillId="31" borderId="35" xfId="0" applyFont="1" applyFill="1" applyBorder="1" applyAlignment="1" applyProtection="1">
      <alignment horizontal="center" vertical="center"/>
      <protection hidden="1"/>
    </xf>
    <xf numFmtId="38" fontId="28" fillId="31" borderId="35" xfId="49" applyFont="1" applyFill="1" applyBorder="1" applyAlignment="1" applyProtection="1">
      <alignment horizontal="center" vertical="center"/>
      <protection hidden="1"/>
    </xf>
    <xf numFmtId="0" fontId="28" fillId="31" borderId="35" xfId="0" applyFont="1" applyFill="1" applyBorder="1" applyAlignment="1" applyProtection="1">
      <alignment vertical="center"/>
      <protection hidden="1"/>
    </xf>
    <xf numFmtId="187" fontId="28" fillId="31" borderId="35" xfId="49" applyNumberFormat="1" applyFont="1" applyFill="1" applyBorder="1" applyAlignment="1" applyProtection="1">
      <alignment horizontal="right" vertical="center"/>
      <protection hidden="1"/>
    </xf>
    <xf numFmtId="0" fontId="28" fillId="31" borderId="36" xfId="0" applyFont="1" applyFill="1" applyBorder="1" applyAlignment="1" applyProtection="1">
      <alignment vertical="center"/>
      <protection hidden="1"/>
    </xf>
    <xf numFmtId="187" fontId="28" fillId="31" borderId="37" xfId="49" applyNumberFormat="1" applyFont="1" applyFill="1" applyBorder="1" applyAlignment="1" applyProtection="1">
      <alignment horizontal="right" vertical="center"/>
      <protection hidden="1"/>
    </xf>
    <xf numFmtId="0" fontId="28" fillId="31" borderId="38" xfId="0" applyFont="1" applyFill="1" applyBorder="1" applyAlignment="1" applyProtection="1">
      <alignment vertical="center"/>
      <protection hidden="1"/>
    </xf>
    <xf numFmtId="0" fontId="38" fillId="27" borderId="43" xfId="0" applyFont="1" applyFill="1" applyBorder="1" applyAlignment="1" applyProtection="1">
      <alignment horizontal="center" vertical="center"/>
      <protection hidden="1"/>
    </xf>
    <xf numFmtId="0" fontId="38" fillId="27" borderId="40" xfId="0" applyFont="1" applyFill="1" applyBorder="1" applyAlignment="1" applyProtection="1">
      <alignment horizontal="center" vertical="center"/>
      <protection hidden="1"/>
    </xf>
    <xf numFmtId="0" fontId="28" fillId="27" borderId="41" xfId="0" applyFont="1" applyFill="1" applyBorder="1" applyAlignment="1" applyProtection="1">
      <alignment horizontal="center" vertical="center"/>
      <protection hidden="1"/>
    </xf>
    <xf numFmtId="0" fontId="5" fillId="27" borderId="44" xfId="0" applyFont="1" applyFill="1" applyBorder="1" applyAlignment="1" applyProtection="1">
      <alignment vertical="center"/>
      <protection hidden="1"/>
    </xf>
    <xf numFmtId="0" fontId="2" fillId="0" borderId="45" xfId="0" applyFont="1" applyFill="1" applyBorder="1" applyAlignment="1" applyProtection="1">
      <alignment horizontal="center" vertical="center" shrinkToFit="1"/>
      <protection hidden="1"/>
    </xf>
    <xf numFmtId="0" fontId="2" fillId="0" borderId="46" xfId="0" applyFont="1" applyFill="1" applyBorder="1" applyAlignment="1" applyProtection="1">
      <alignment vertical="center" shrinkToFit="1"/>
      <protection hidden="1"/>
    </xf>
    <xf numFmtId="0" fontId="34" fillId="0" borderId="0" xfId="0" applyFont="1" applyAlignment="1">
      <alignment vertical="center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46" fillId="30" borderId="43" xfId="0" applyFont="1" applyFill="1" applyBorder="1" applyAlignment="1">
      <alignment horizontal="left" vertical="center"/>
    </xf>
    <xf numFmtId="0" fontId="0" fillId="30" borderId="43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43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top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0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 vertical="center"/>
      <protection hidden="1"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0" xfId="0" applyFont="1" applyFill="1" applyBorder="1" applyAlignment="1" applyProtection="1">
      <alignment vertical="center" shrinkToFit="1"/>
      <protection hidden="1"/>
    </xf>
    <xf numFmtId="0" fontId="2" fillId="31" borderId="10" xfId="0" applyFont="1" applyFill="1" applyBorder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0" fontId="20" fillId="31" borderId="51" xfId="0" applyFont="1" applyFill="1" applyBorder="1" applyAlignment="1">
      <alignment horizontal="center" vertical="center"/>
    </xf>
    <xf numFmtId="0" fontId="20" fillId="31" borderId="5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0" fillId="31" borderId="43" xfId="0" applyFont="1" applyFill="1" applyBorder="1" applyAlignment="1">
      <alignment horizontal="center" vertical="center"/>
    </xf>
    <xf numFmtId="0" fontId="20" fillId="31" borderId="44" xfId="0" applyFont="1" applyFill="1" applyBorder="1" applyAlignment="1">
      <alignment horizontal="center" vertical="center"/>
    </xf>
    <xf numFmtId="0" fontId="11" fillId="30" borderId="53" xfId="0" applyFont="1" applyFill="1" applyBorder="1" applyAlignment="1">
      <alignment horizontal="center" vertical="center"/>
    </xf>
    <xf numFmtId="0" fontId="11" fillId="30" borderId="26" xfId="0" applyFont="1" applyFill="1" applyBorder="1" applyAlignment="1">
      <alignment horizontal="center" vertical="center"/>
    </xf>
    <xf numFmtId="0" fontId="20" fillId="31" borderId="53" xfId="0" applyFont="1" applyFill="1" applyBorder="1" applyAlignment="1">
      <alignment horizontal="center" vertical="center"/>
    </xf>
    <xf numFmtId="0" fontId="20" fillId="31" borderId="26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left" vertical="center" indent="1"/>
      <protection locked="0"/>
    </xf>
    <xf numFmtId="0" fontId="10" fillId="0" borderId="44" xfId="0" applyFont="1" applyBorder="1" applyAlignment="1" applyProtection="1">
      <alignment horizontal="left" vertical="center" indent="1"/>
      <protection locked="0"/>
    </xf>
    <xf numFmtId="0" fontId="31" fillId="0" borderId="54" xfId="0" applyFont="1" applyBorder="1" applyAlignment="1" applyProtection="1">
      <alignment horizontal="center" vertical="top"/>
      <protection hidden="1" locked="0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31" borderId="55" xfId="0" applyFont="1" applyFill="1" applyBorder="1" applyAlignment="1" applyProtection="1">
      <alignment horizontal="center" vertical="center"/>
      <protection hidden="1"/>
    </xf>
    <xf numFmtId="0" fontId="20" fillId="31" borderId="56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left" vertical="center" indent="1"/>
      <protection hidden="1"/>
    </xf>
    <xf numFmtId="0" fontId="2" fillId="0" borderId="57" xfId="0" applyFont="1" applyBorder="1" applyAlignment="1" applyProtection="1">
      <alignment horizontal="left" vertical="center" indent="1"/>
      <protection hidden="1"/>
    </xf>
    <xf numFmtId="0" fontId="2" fillId="0" borderId="56" xfId="0" applyFont="1" applyBorder="1" applyAlignment="1" applyProtection="1">
      <alignment horizontal="left" vertical="center" indent="1"/>
      <protection hidden="1"/>
    </xf>
    <xf numFmtId="0" fontId="25" fillId="35" borderId="0" xfId="0" applyFont="1" applyFill="1" applyAlignment="1" applyProtection="1">
      <alignment horizontal="center" vertical="center"/>
      <protection hidden="1"/>
    </xf>
    <xf numFmtId="0" fontId="2" fillId="31" borderId="43" xfId="0" applyFont="1" applyFill="1" applyBorder="1" applyAlignment="1" applyProtection="1">
      <alignment horizontal="center" vertical="center"/>
      <protection hidden="1"/>
    </xf>
    <xf numFmtId="0" fontId="2" fillId="31" borderId="32" xfId="0" applyFont="1" applyFill="1" applyBorder="1" applyAlignment="1" applyProtection="1">
      <alignment horizontal="center" vertical="center"/>
      <protection hidden="1"/>
    </xf>
    <xf numFmtId="0" fontId="2" fillId="31" borderId="44" xfId="0" applyFont="1" applyFill="1" applyBorder="1" applyAlignment="1" applyProtection="1">
      <alignment horizontal="center" vertical="center"/>
      <protection hidden="1"/>
    </xf>
    <xf numFmtId="0" fontId="28" fillId="31" borderId="55" xfId="0" applyFont="1" applyFill="1" applyBorder="1" applyAlignment="1" applyProtection="1">
      <alignment horizontal="center" vertical="center"/>
      <protection hidden="1"/>
    </xf>
    <xf numFmtId="0" fontId="28" fillId="31" borderId="57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20" fillId="31" borderId="57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0" borderId="10" xfId="0" applyFont="1" applyFill="1" applyBorder="1" applyAlignment="1" applyProtection="1">
      <alignment horizontal="center" vertical="center"/>
      <protection hidden="1"/>
    </xf>
    <xf numFmtId="0" fontId="2" fillId="31" borderId="55" xfId="0" applyFont="1" applyFill="1" applyBorder="1" applyAlignment="1" applyProtection="1">
      <alignment horizontal="left" vertical="center" indent="1"/>
      <protection hidden="1"/>
    </xf>
    <xf numFmtId="0" fontId="2" fillId="31" borderId="56" xfId="0" applyFont="1" applyFill="1" applyBorder="1" applyAlignment="1" applyProtection="1">
      <alignment horizontal="left" vertical="center" indent="1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8" fillId="3" borderId="55" xfId="0" applyFont="1" applyFill="1" applyBorder="1" applyAlignment="1" applyProtection="1">
      <alignment horizontal="center" vertical="center"/>
      <protection hidden="1"/>
    </xf>
    <xf numFmtId="0" fontId="28" fillId="3" borderId="57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0" fontId="10" fillId="3" borderId="57" xfId="0" applyFont="1" applyFill="1" applyBorder="1" applyAlignment="1" applyProtection="1">
      <alignment horizontal="center" vertical="center"/>
      <protection hidden="1"/>
    </xf>
    <xf numFmtId="0" fontId="24" fillId="3" borderId="55" xfId="0" applyFont="1" applyFill="1" applyBorder="1" applyAlignment="1" applyProtection="1">
      <alignment horizontal="center" vertical="center"/>
      <protection hidden="1"/>
    </xf>
    <xf numFmtId="0" fontId="24" fillId="3" borderId="56" xfId="0" applyFont="1" applyFill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3" fillId="0" borderId="56" xfId="0" applyFont="1" applyBorder="1" applyAlignment="1" applyProtection="1">
      <alignment horizontal="left" vertical="center" indent="1"/>
      <protection locked="0"/>
    </xf>
    <xf numFmtId="0" fontId="2" fillId="3" borderId="55" xfId="0" applyFont="1" applyFill="1" applyBorder="1" applyAlignment="1" applyProtection="1">
      <alignment horizontal="left" vertical="center" indent="1"/>
      <protection hidden="1"/>
    </xf>
    <xf numFmtId="0" fontId="2" fillId="3" borderId="56" xfId="0" applyFont="1" applyFill="1" applyBorder="1" applyAlignment="1" applyProtection="1">
      <alignment horizontal="left" vertical="center" indent="1"/>
      <protection hidden="1"/>
    </xf>
    <xf numFmtId="0" fontId="31" fillId="0" borderId="54" xfId="0" applyFont="1" applyBorder="1" applyAlignment="1" applyProtection="1">
      <alignment horizontal="center" vertical="top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left" inden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2" fillId="31" borderId="43" xfId="0" applyFont="1" applyFill="1" applyBorder="1" applyAlignment="1" applyProtection="1">
      <alignment horizontal="center" vertical="center"/>
      <protection/>
    </xf>
    <xf numFmtId="0" fontId="2" fillId="31" borderId="32" xfId="0" applyFont="1" applyFill="1" applyBorder="1" applyAlignment="1" applyProtection="1">
      <alignment horizontal="center" vertical="center"/>
      <protection/>
    </xf>
    <xf numFmtId="0" fontId="2" fillId="31" borderId="44" xfId="0" applyFont="1" applyFill="1" applyBorder="1" applyAlignment="1" applyProtection="1">
      <alignment horizontal="center" vertical="center"/>
      <protection/>
    </xf>
    <xf numFmtId="0" fontId="28" fillId="31" borderId="55" xfId="0" applyFont="1" applyFill="1" applyBorder="1" applyAlignment="1" applyProtection="1">
      <alignment horizontal="center" vertical="center"/>
      <protection/>
    </xf>
    <xf numFmtId="0" fontId="28" fillId="31" borderId="57" xfId="0" applyFont="1" applyFill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left" vertical="center" indent="1"/>
      <protection hidden="1"/>
    </xf>
    <xf numFmtId="0" fontId="10" fillId="0" borderId="56" xfId="0" applyFont="1" applyBorder="1" applyAlignment="1" applyProtection="1">
      <alignment horizontal="left" vertical="center" indent="1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</xdr:row>
      <xdr:rowOff>28575</xdr:rowOff>
    </xdr:from>
    <xdr:to>
      <xdr:col>13</xdr:col>
      <xdr:colOff>457200</xdr:colOff>
      <xdr:row>8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6772275" y="561975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</xdr:row>
      <xdr:rowOff>19050</xdr:rowOff>
    </xdr:from>
    <xdr:to>
      <xdr:col>13</xdr:col>
      <xdr:colOff>485775</xdr:colOff>
      <xdr:row>8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6800850" y="552450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17" sqref="D17"/>
    </sheetView>
  </sheetViews>
  <sheetFormatPr defaultColWidth="8.875" defaultRowHeight="13.5"/>
  <cols>
    <col min="1" max="1" width="4.875" style="0" customWidth="1"/>
    <col min="2" max="2" width="16.75390625" style="0" customWidth="1"/>
    <col min="3" max="5" width="16.00390625" style="0" customWidth="1"/>
    <col min="6" max="7" width="9.25390625" style="0" customWidth="1"/>
    <col min="8" max="8" width="8.125" style="0" customWidth="1"/>
    <col min="9" max="9" width="7.75390625" style="0" customWidth="1"/>
    <col min="10" max="10" width="3.875" style="0" customWidth="1"/>
    <col min="11" max="11" width="18.375" style="0" customWidth="1"/>
    <col min="12" max="12" width="20.875" style="0" customWidth="1"/>
    <col min="13" max="13" width="4.00390625" style="0" customWidth="1"/>
    <col min="14" max="14" width="3.875" style="0" customWidth="1"/>
    <col min="15" max="15" width="18.375" style="0" customWidth="1"/>
    <col min="16" max="16" width="13.00390625" style="0" customWidth="1"/>
  </cols>
  <sheetData>
    <row r="1" spans="1:8" ht="27.75" customHeight="1">
      <c r="A1" s="270" t="s">
        <v>318</v>
      </c>
      <c r="B1" s="270"/>
      <c r="C1" s="270"/>
      <c r="D1" s="270"/>
      <c r="E1" s="270"/>
      <c r="F1" s="270"/>
      <c r="G1" s="147"/>
      <c r="H1" s="13"/>
    </row>
    <row r="2" spans="1:8" ht="19.5" customHeight="1">
      <c r="A2" s="12"/>
      <c r="B2" s="12"/>
      <c r="C2" s="269" t="s">
        <v>497</v>
      </c>
      <c r="D2" s="269"/>
      <c r="E2" s="232"/>
      <c r="F2" s="232"/>
      <c r="G2" s="237"/>
      <c r="H2" s="13"/>
    </row>
    <row r="3" spans="2:16" s="13" customFormat="1" ht="20.25" customHeight="1">
      <c r="B3" s="236" t="s">
        <v>323</v>
      </c>
      <c r="C3" s="234" t="s">
        <v>445</v>
      </c>
      <c r="D3" s="271"/>
      <c r="E3" s="272"/>
      <c r="F3" s="233"/>
      <c r="G3" s="233"/>
      <c r="K3"/>
      <c r="L3"/>
      <c r="M3"/>
      <c r="N3"/>
      <c r="O3"/>
      <c r="P3"/>
    </row>
    <row r="4" spans="1:16" s="13" customFormat="1" ht="6" customHeight="1">
      <c r="A4" s="15"/>
      <c r="B4" s="15"/>
      <c r="C4" s="14"/>
      <c r="D4" s="36"/>
      <c r="E4" s="36"/>
      <c r="F4" s="238"/>
      <c r="G4" s="239"/>
      <c r="J4" s="2"/>
      <c r="K4" s="2"/>
      <c r="L4" s="2"/>
      <c r="M4" s="2"/>
      <c r="N4" s="2"/>
      <c r="O4" s="2"/>
      <c r="P4"/>
    </row>
    <row r="5" spans="4:7" ht="3" customHeight="1">
      <c r="D5" s="36"/>
      <c r="E5" s="36"/>
      <c r="F5" s="238"/>
      <c r="G5" s="240"/>
    </row>
    <row r="6" spans="2:15" ht="20.25" customHeight="1">
      <c r="B6" s="265" t="s">
        <v>319</v>
      </c>
      <c r="C6" s="235" t="s">
        <v>321</v>
      </c>
      <c r="D6" s="271"/>
      <c r="E6" s="272"/>
      <c r="F6" s="233"/>
      <c r="G6" s="233"/>
      <c r="J6" s="148" t="s">
        <v>346</v>
      </c>
      <c r="K6" s="2"/>
      <c r="L6" s="2"/>
      <c r="M6" s="2"/>
      <c r="N6" s="2"/>
      <c r="O6" s="2"/>
    </row>
    <row r="7" spans="2:12" ht="20.25" customHeight="1">
      <c r="B7" s="266"/>
      <c r="C7" s="235" t="s">
        <v>320</v>
      </c>
      <c r="D7" s="271"/>
      <c r="E7" s="272"/>
      <c r="F7" s="233"/>
      <c r="G7" s="233"/>
      <c r="J7" s="2" t="s">
        <v>347</v>
      </c>
      <c r="K7" s="2"/>
      <c r="L7" s="2"/>
    </row>
    <row r="8" spans="10:12" ht="13.5">
      <c r="J8" s="80"/>
      <c r="K8" s="81" t="s">
        <v>348</v>
      </c>
      <c r="L8" s="82" t="s">
        <v>444</v>
      </c>
    </row>
    <row r="9" spans="10:12" ht="13.5">
      <c r="J9" s="83">
        <v>1</v>
      </c>
      <c r="K9" s="84" t="s">
        <v>349</v>
      </c>
      <c r="L9" s="85" t="s">
        <v>350</v>
      </c>
    </row>
    <row r="10" spans="10:12" ht="13.5">
      <c r="J10" s="86">
        <v>2</v>
      </c>
      <c r="K10" s="80" t="s">
        <v>351</v>
      </c>
      <c r="L10" s="87" t="s">
        <v>352</v>
      </c>
    </row>
    <row r="11" spans="3:12" ht="13.5">
      <c r="C11" s="227"/>
      <c r="J11" s="86">
        <v>3</v>
      </c>
      <c r="K11" s="80" t="s">
        <v>353</v>
      </c>
      <c r="L11" s="87" t="s">
        <v>354</v>
      </c>
    </row>
    <row r="12" spans="2:12" ht="13.5">
      <c r="B12" t="s">
        <v>532</v>
      </c>
      <c r="J12" s="86">
        <v>4</v>
      </c>
      <c r="K12" s="80" t="s">
        <v>355</v>
      </c>
      <c r="L12" s="87" t="s">
        <v>356</v>
      </c>
    </row>
    <row r="13" spans="10:12" ht="13.5">
      <c r="J13" s="86">
        <v>5</v>
      </c>
      <c r="K13" s="80" t="s">
        <v>357</v>
      </c>
      <c r="L13" s="87" t="s">
        <v>358</v>
      </c>
    </row>
    <row r="14" spans="2:12" ht="13.5">
      <c r="B14" s="267" t="s">
        <v>505</v>
      </c>
      <c r="C14" s="263" t="s">
        <v>506</v>
      </c>
      <c r="D14" s="264"/>
      <c r="J14" s="86">
        <v>6</v>
      </c>
      <c r="K14" s="80" t="s">
        <v>359</v>
      </c>
      <c r="L14" s="87" t="s">
        <v>360</v>
      </c>
    </row>
    <row r="15" spans="1:12" ht="13.5">
      <c r="A15" s="231"/>
      <c r="B15" s="268"/>
      <c r="C15" s="258" t="s">
        <v>530</v>
      </c>
      <c r="D15" s="259" t="s">
        <v>531</v>
      </c>
      <c r="J15" s="86">
        <v>7</v>
      </c>
      <c r="K15" s="80" t="s">
        <v>361</v>
      </c>
      <c r="L15" s="87" t="s">
        <v>362</v>
      </c>
    </row>
    <row r="16" spans="2:12" ht="13.5">
      <c r="B16" s="241" t="s">
        <v>507</v>
      </c>
      <c r="C16" s="242" t="s">
        <v>508</v>
      </c>
      <c r="D16" s="243" t="s">
        <v>509</v>
      </c>
      <c r="J16" s="86">
        <v>8</v>
      </c>
      <c r="K16" s="80" t="s">
        <v>363</v>
      </c>
      <c r="L16" s="87" t="s">
        <v>364</v>
      </c>
    </row>
    <row r="17" spans="2:12" ht="13.5">
      <c r="B17" s="260"/>
      <c r="C17" s="261"/>
      <c r="D17" s="262"/>
      <c r="J17" s="86">
        <v>9</v>
      </c>
      <c r="K17" s="80" t="s">
        <v>365</v>
      </c>
      <c r="L17" s="87" t="s">
        <v>366</v>
      </c>
    </row>
    <row r="18" spans="2:12" ht="13.5">
      <c r="B18" s="260"/>
      <c r="C18" s="261"/>
      <c r="D18" s="262"/>
      <c r="J18" s="86">
        <v>10</v>
      </c>
      <c r="K18" s="80" t="s">
        <v>367</v>
      </c>
      <c r="L18" s="87" t="s">
        <v>368</v>
      </c>
    </row>
    <row r="19" spans="3:12" ht="13.5">
      <c r="C19" t="s">
        <v>533</v>
      </c>
      <c r="J19" s="86">
        <v>11</v>
      </c>
      <c r="K19" s="80" t="s">
        <v>369</v>
      </c>
      <c r="L19" s="87" t="s">
        <v>370</v>
      </c>
    </row>
    <row r="20" spans="10:12" ht="13.5">
      <c r="J20" s="86">
        <v>12</v>
      </c>
      <c r="K20" s="80" t="s">
        <v>371</v>
      </c>
      <c r="L20" s="87" t="s">
        <v>372</v>
      </c>
    </row>
    <row r="21" spans="10:12" ht="13.5">
      <c r="J21" s="86">
        <v>13</v>
      </c>
      <c r="K21" s="80" t="s">
        <v>373</v>
      </c>
      <c r="L21" s="87" t="s">
        <v>374</v>
      </c>
    </row>
    <row r="22" spans="3:12" ht="14.25">
      <c r="C22" s="244" t="s">
        <v>510</v>
      </c>
      <c r="J22" s="86">
        <v>14</v>
      </c>
      <c r="K22" s="80" t="s">
        <v>375</v>
      </c>
      <c r="L22" s="87" t="s">
        <v>376</v>
      </c>
    </row>
    <row r="23" spans="10:12" ht="13.5">
      <c r="J23" s="86">
        <v>15</v>
      </c>
      <c r="K23" s="80" t="s">
        <v>377</v>
      </c>
      <c r="L23" s="87" t="s">
        <v>378</v>
      </c>
    </row>
    <row r="24" spans="10:12" ht="13.5">
      <c r="J24" s="86">
        <v>16</v>
      </c>
      <c r="K24" s="80" t="s">
        <v>379</v>
      </c>
      <c r="L24" s="87" t="s">
        <v>380</v>
      </c>
    </row>
    <row r="25" spans="10:12" ht="13.5">
      <c r="J25" s="86">
        <v>17</v>
      </c>
      <c r="K25" s="80" t="s">
        <v>381</v>
      </c>
      <c r="L25" s="87" t="s">
        <v>382</v>
      </c>
    </row>
    <row r="26" spans="10:12" ht="13.5">
      <c r="J26" s="86">
        <v>18</v>
      </c>
      <c r="K26" s="80" t="s">
        <v>383</v>
      </c>
      <c r="L26" s="87" t="s">
        <v>384</v>
      </c>
    </row>
    <row r="27" spans="3:12" ht="13.5">
      <c r="C27" s="257" t="s">
        <v>526</v>
      </c>
      <c r="J27" s="86">
        <v>19</v>
      </c>
      <c r="K27" s="80" t="s">
        <v>385</v>
      </c>
      <c r="L27" s="87" t="s">
        <v>386</v>
      </c>
    </row>
    <row r="28" spans="3:12" ht="13.5">
      <c r="C28" s="257" t="s">
        <v>527</v>
      </c>
      <c r="J28" s="86">
        <v>20</v>
      </c>
      <c r="K28" s="80" t="s">
        <v>387</v>
      </c>
      <c r="L28" s="87" t="s">
        <v>388</v>
      </c>
    </row>
    <row r="29" spans="3:12" ht="13.5">
      <c r="C29" s="257" t="s">
        <v>525</v>
      </c>
      <c r="J29" s="86">
        <v>21</v>
      </c>
      <c r="K29" s="80" t="s">
        <v>389</v>
      </c>
      <c r="L29" s="87" t="s">
        <v>390</v>
      </c>
    </row>
    <row r="30" spans="3:12" ht="13.5">
      <c r="C30" s="257" t="s">
        <v>517</v>
      </c>
      <c r="J30" s="86">
        <v>22</v>
      </c>
      <c r="K30" s="80" t="s">
        <v>391</v>
      </c>
      <c r="L30" s="87" t="s">
        <v>392</v>
      </c>
    </row>
    <row r="31" spans="3:12" ht="13.5">
      <c r="C31" s="257" t="s">
        <v>528</v>
      </c>
      <c r="J31" s="86">
        <v>23</v>
      </c>
      <c r="K31" s="80" t="s">
        <v>393</v>
      </c>
      <c r="L31" s="87" t="s">
        <v>394</v>
      </c>
    </row>
    <row r="32" spans="3:12" ht="13.5">
      <c r="C32" s="257" t="s">
        <v>518</v>
      </c>
      <c r="J32" s="86">
        <v>24</v>
      </c>
      <c r="K32" s="80" t="s">
        <v>395</v>
      </c>
      <c r="L32" s="87" t="s">
        <v>396</v>
      </c>
    </row>
    <row r="33" spans="3:12" ht="13.5">
      <c r="C33" s="257" t="s">
        <v>519</v>
      </c>
      <c r="J33" s="86">
        <v>25</v>
      </c>
      <c r="K33" s="80" t="s">
        <v>397</v>
      </c>
      <c r="L33" s="87" t="s">
        <v>398</v>
      </c>
    </row>
    <row r="34" spans="3:12" ht="13.5">
      <c r="C34" s="257" t="s">
        <v>520</v>
      </c>
      <c r="J34" s="86">
        <v>26</v>
      </c>
      <c r="K34" s="80" t="s">
        <v>399</v>
      </c>
      <c r="L34" s="87" t="s">
        <v>400</v>
      </c>
    </row>
    <row r="35" spans="3:12" ht="13.5">
      <c r="C35" s="257" t="s">
        <v>521</v>
      </c>
      <c r="J35" s="86">
        <v>27</v>
      </c>
      <c r="K35" s="80" t="s">
        <v>401</v>
      </c>
      <c r="L35" s="87" t="s">
        <v>402</v>
      </c>
    </row>
    <row r="36" spans="3:12" ht="13.5">
      <c r="C36" s="257" t="s">
        <v>522</v>
      </c>
      <c r="J36" s="86">
        <v>28</v>
      </c>
      <c r="K36" s="80" t="s">
        <v>403</v>
      </c>
      <c r="L36" s="87" t="s">
        <v>404</v>
      </c>
    </row>
    <row r="37" spans="3:12" ht="13.5">
      <c r="C37" s="257" t="s">
        <v>523</v>
      </c>
      <c r="J37" s="86">
        <v>29</v>
      </c>
      <c r="K37" s="80" t="s">
        <v>405</v>
      </c>
      <c r="L37" s="87" t="s">
        <v>406</v>
      </c>
    </row>
    <row r="38" spans="3:12" ht="13.5">
      <c r="C38" s="257" t="s">
        <v>524</v>
      </c>
      <c r="J38" s="86">
        <v>30</v>
      </c>
      <c r="K38" s="80" t="s">
        <v>407</v>
      </c>
      <c r="L38" s="87" t="s">
        <v>408</v>
      </c>
    </row>
    <row r="39" spans="3:12" ht="13.5">
      <c r="C39" s="257" t="s">
        <v>529</v>
      </c>
      <c r="J39" s="86">
        <v>31</v>
      </c>
      <c r="K39" s="80" t="s">
        <v>409</v>
      </c>
      <c r="L39" s="87" t="s">
        <v>410</v>
      </c>
    </row>
    <row r="40" spans="3:12" ht="13.5">
      <c r="C40" s="257"/>
      <c r="J40" s="86">
        <v>32</v>
      </c>
      <c r="K40" s="80" t="s">
        <v>411</v>
      </c>
      <c r="L40" s="87" t="s">
        <v>412</v>
      </c>
    </row>
    <row r="41" spans="3:12" ht="13.5">
      <c r="C41" s="257"/>
      <c r="J41" s="86">
        <v>33</v>
      </c>
      <c r="K41" s="80" t="s">
        <v>413</v>
      </c>
      <c r="L41" s="87" t="s">
        <v>414</v>
      </c>
    </row>
    <row r="42" spans="10:12" ht="13.5">
      <c r="J42" s="86">
        <v>34</v>
      </c>
      <c r="K42" s="80" t="s">
        <v>415</v>
      </c>
      <c r="L42" s="87" t="s">
        <v>416</v>
      </c>
    </row>
    <row r="43" spans="10:12" ht="13.5">
      <c r="J43" s="86">
        <v>35</v>
      </c>
      <c r="K43" s="80" t="s">
        <v>417</v>
      </c>
      <c r="L43" s="87" t="s">
        <v>418</v>
      </c>
    </row>
    <row r="44" spans="10:12" ht="13.5">
      <c r="J44" s="86">
        <v>36</v>
      </c>
      <c r="K44" s="80" t="s">
        <v>419</v>
      </c>
      <c r="L44" s="87" t="s">
        <v>420</v>
      </c>
    </row>
    <row r="45" spans="10:12" ht="13.5">
      <c r="J45" s="86">
        <v>37</v>
      </c>
      <c r="K45" s="80" t="s">
        <v>421</v>
      </c>
      <c r="L45" s="87" t="s">
        <v>422</v>
      </c>
    </row>
    <row r="46" spans="10:12" ht="13.5">
      <c r="J46" s="86">
        <v>38</v>
      </c>
      <c r="K46" s="80" t="s">
        <v>423</v>
      </c>
      <c r="L46" s="87" t="s">
        <v>424</v>
      </c>
    </row>
    <row r="47" spans="10:12" ht="13.5">
      <c r="J47" s="86">
        <v>39</v>
      </c>
      <c r="K47" s="80" t="s">
        <v>425</v>
      </c>
      <c r="L47" s="87" t="s">
        <v>426</v>
      </c>
    </row>
    <row r="48" spans="10:12" ht="13.5">
      <c r="J48" s="86">
        <v>40</v>
      </c>
      <c r="K48" s="80" t="s">
        <v>427</v>
      </c>
      <c r="L48" s="87" t="s">
        <v>548</v>
      </c>
    </row>
    <row r="49" spans="10:12" ht="13.5">
      <c r="J49" s="86">
        <v>41</v>
      </c>
      <c r="K49" s="80" t="s">
        <v>428</v>
      </c>
      <c r="L49" s="87" t="s">
        <v>429</v>
      </c>
    </row>
    <row r="50" spans="10:12" ht="13.5">
      <c r="J50" s="86">
        <v>42</v>
      </c>
      <c r="K50" s="80" t="s">
        <v>430</v>
      </c>
      <c r="L50" s="87" t="s">
        <v>431</v>
      </c>
    </row>
    <row r="51" spans="10:12" ht="13.5">
      <c r="J51" s="86">
        <v>43</v>
      </c>
      <c r="K51" s="80" t="s">
        <v>432</v>
      </c>
      <c r="L51" s="87" t="s">
        <v>433</v>
      </c>
    </row>
    <row r="52" spans="10:12" ht="13.5">
      <c r="J52" s="86">
        <v>44</v>
      </c>
      <c r="K52" s="80" t="s">
        <v>434</v>
      </c>
      <c r="L52" s="87" t="s">
        <v>435</v>
      </c>
    </row>
    <row r="53" spans="10:12" ht="13.5">
      <c r="J53" s="86">
        <v>45</v>
      </c>
      <c r="K53" s="80" t="s">
        <v>436</v>
      </c>
      <c r="L53" s="87" t="s">
        <v>437</v>
      </c>
    </row>
    <row r="54" spans="10:12" ht="13.5">
      <c r="J54" s="86">
        <v>46</v>
      </c>
      <c r="K54" s="80" t="s">
        <v>438</v>
      </c>
      <c r="L54" s="87" t="s">
        <v>439</v>
      </c>
    </row>
    <row r="55" spans="10:12" ht="13.5">
      <c r="J55" s="86">
        <v>47</v>
      </c>
      <c r="K55" s="80" t="s">
        <v>440</v>
      </c>
      <c r="L55" s="87" t="s">
        <v>441</v>
      </c>
    </row>
    <row r="56" spans="10:12" ht="13.5">
      <c r="J56" s="86">
        <v>48</v>
      </c>
      <c r="K56" s="80" t="s">
        <v>442</v>
      </c>
      <c r="L56" s="87" t="s">
        <v>443</v>
      </c>
    </row>
    <row r="57" spans="10:12" ht="13.5">
      <c r="J57" s="80"/>
      <c r="K57" s="80"/>
      <c r="L57" s="87"/>
    </row>
  </sheetData>
  <sheetProtection sheet="1" selectLockedCells="1"/>
  <mergeCells count="8">
    <mergeCell ref="C14:D14"/>
    <mergeCell ref="B6:B7"/>
    <mergeCell ref="B14:B15"/>
    <mergeCell ref="C2:D2"/>
    <mergeCell ref="A1:F1"/>
    <mergeCell ref="D3:E3"/>
    <mergeCell ref="D6:E6"/>
    <mergeCell ref="D7:E7"/>
  </mergeCells>
  <dataValidations count="3">
    <dataValidation allowBlank="1" showInputMessage="1" showErrorMessage="1" imeMode="on" sqref="D3:D7 E7 E6:G6 E4:F5 E3:G3"/>
    <dataValidation allowBlank="1" showInputMessage="1" showErrorMessage="1" imeMode="disabled" sqref="F7:G7"/>
    <dataValidation type="list" allowBlank="1" showInputMessage="1" sqref="C17:D18">
      <formula1>$C$27:$C$39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58"/>
  <sheetViews>
    <sheetView showGridLines="0" showRowColHeaders="0" zoomScalePageLayoutView="0" workbookViewId="0" topLeftCell="A1">
      <pane ySplit="12" topLeftCell="A13" activePane="bottomLeft" state="frozen"/>
      <selection pane="topLeft" activeCell="E13" sqref="E13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5.50390625" style="2" customWidth="1"/>
    <col min="19" max="52" width="8.875" style="2" customWidth="1"/>
    <col min="53" max="53" width="46.625" style="2" customWidth="1"/>
    <col min="54" max="16384" width="9.00390625" style="2" customWidth="1"/>
  </cols>
  <sheetData>
    <row r="1" spans="1:14" ht="26.25" customHeight="1" thickBot="1">
      <c r="A1" s="276" t="s">
        <v>296</v>
      </c>
      <c r="B1" s="277"/>
      <c r="C1" s="278" t="s">
        <v>546</v>
      </c>
      <c r="D1" s="279"/>
      <c r="E1" s="280"/>
      <c r="F1" s="31"/>
      <c r="G1" s="281" t="s">
        <v>498</v>
      </c>
      <c r="H1" s="281"/>
      <c r="I1" s="281"/>
      <c r="J1" s="197"/>
      <c r="K1" s="40"/>
      <c r="L1" s="40"/>
      <c r="M1" s="34"/>
      <c r="N1" s="34"/>
    </row>
    <row r="2" spans="1:14" ht="15.75" customHeight="1" thickBot="1">
      <c r="A2" s="32"/>
      <c r="B2" s="246"/>
      <c r="C2" s="273">
        <f>IF(C1="","大会名が未入力です。","")</f>
      </c>
      <c r="D2" s="273"/>
      <c r="E2" s="273"/>
      <c r="F2" s="247"/>
      <c r="G2" s="246"/>
      <c r="H2" s="248"/>
      <c r="I2" s="249"/>
      <c r="J2" s="250"/>
      <c r="K2" s="248"/>
      <c r="L2" s="248"/>
      <c r="M2" s="248"/>
      <c r="N2" s="248"/>
    </row>
    <row r="3" spans="1:14" ht="20.25" customHeight="1" thickBot="1">
      <c r="A3" s="276" t="s">
        <v>323</v>
      </c>
      <c r="B3" s="288"/>
      <c r="C3" s="291">
        <f>IF('申込必要事項'!D3="","",'申込必要事項'!D3)</f>
      </c>
      <c r="D3" s="292"/>
      <c r="E3" s="64"/>
      <c r="F3" s="65" t="s">
        <v>322</v>
      </c>
      <c r="G3" s="274">
        <f>IF('申込必要事項'!D6="","",'申込必要事項'!D6)</f>
      </c>
      <c r="H3" s="274"/>
      <c r="I3" s="275">
        <f>IF('申込必要事項'!D7="","",'申込必要事項'!D7)</f>
      </c>
      <c r="J3" s="275"/>
      <c r="K3" s="275"/>
      <c r="L3" s="275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34"/>
      <c r="N4" s="34"/>
    </row>
    <row r="5" spans="1:14" ht="13.5" customHeight="1">
      <c r="A5" s="51"/>
      <c r="B5" s="51"/>
      <c r="C5" s="154" t="s">
        <v>304</v>
      </c>
      <c r="D5" s="198" t="s">
        <v>305</v>
      </c>
      <c r="E5" s="199">
        <f>COUNTIF($Q$13:$Q$52,1)</f>
        <v>0</v>
      </c>
      <c r="F5" s="200" t="s">
        <v>307</v>
      </c>
      <c r="G5" s="200" t="s">
        <v>312</v>
      </c>
      <c r="H5" s="201">
        <v>1000</v>
      </c>
      <c r="I5" s="202" t="s">
        <v>309</v>
      </c>
      <c r="J5" s="203">
        <f>IF(E5="","",E5*H5)</f>
        <v>0</v>
      </c>
      <c r="K5" s="204" t="s">
        <v>311</v>
      </c>
      <c r="L5" s="53"/>
      <c r="M5" s="34"/>
      <c r="N5" s="34"/>
    </row>
    <row r="6" spans="1:14" ht="13.5" customHeight="1">
      <c r="A6" s="51"/>
      <c r="B6" s="51"/>
      <c r="C6" s="32"/>
      <c r="D6" s="205" t="s">
        <v>306</v>
      </c>
      <c r="E6" s="206">
        <f>COUNTIF($Q$13:$Q$52,2)</f>
        <v>0</v>
      </c>
      <c r="F6" s="207" t="s">
        <v>307</v>
      </c>
      <c r="G6" s="207" t="s">
        <v>312</v>
      </c>
      <c r="H6" s="208">
        <v>1000</v>
      </c>
      <c r="I6" s="209" t="s">
        <v>309</v>
      </c>
      <c r="J6" s="210">
        <f>IF(E6="","",E6*H6)</f>
        <v>0</v>
      </c>
      <c r="K6" s="211" t="s">
        <v>311</v>
      </c>
      <c r="L6" s="53"/>
      <c r="M6" s="34"/>
      <c r="N6" s="34"/>
    </row>
    <row r="7" spans="1:14" ht="13.5" customHeight="1" thickBot="1">
      <c r="A7" s="51"/>
      <c r="B7" s="51"/>
      <c r="C7" s="32"/>
      <c r="D7" s="212" t="s">
        <v>298</v>
      </c>
      <c r="E7" s="213">
        <f>SUM('②参加人数'!C27:C28)</f>
        <v>0</v>
      </c>
      <c r="F7" s="214" t="s">
        <v>313</v>
      </c>
      <c r="G7" s="214" t="s">
        <v>308</v>
      </c>
      <c r="H7" s="215">
        <v>1500</v>
      </c>
      <c r="I7" s="216" t="s">
        <v>309</v>
      </c>
      <c r="J7" s="217">
        <f>IF(E7="","",E7*H7)</f>
        <v>0</v>
      </c>
      <c r="K7" s="218" t="s">
        <v>311</v>
      </c>
      <c r="L7" s="53"/>
      <c r="M7" s="34"/>
      <c r="N7" s="34"/>
    </row>
    <row r="8" spans="1:14" ht="13.5" customHeight="1" thickBot="1">
      <c r="A8" s="51"/>
      <c r="B8" s="51"/>
      <c r="C8" s="32"/>
      <c r="D8" s="287"/>
      <c r="E8" s="287"/>
      <c r="F8" s="154"/>
      <c r="G8" s="77" t="s">
        <v>496</v>
      </c>
      <c r="H8" s="285" t="s">
        <v>310</v>
      </c>
      <c r="I8" s="286"/>
      <c r="J8" s="219">
        <f>SUM(J5:J7)</f>
        <v>0</v>
      </c>
      <c r="K8" s="220" t="s">
        <v>311</v>
      </c>
      <c r="L8" s="53"/>
      <c r="M8" s="34"/>
      <c r="N8" s="34"/>
    </row>
    <row r="9" spans="1:14" ht="20.25" customHeight="1">
      <c r="A9" s="48"/>
      <c r="B9" s="293" t="s">
        <v>495</v>
      </c>
      <c r="C9" s="293"/>
      <c r="D9" s="293"/>
      <c r="E9" s="293"/>
      <c r="F9" s="37"/>
      <c r="G9" s="32"/>
      <c r="H9" s="34"/>
      <c r="I9" s="34" t="s">
        <v>483</v>
      </c>
      <c r="J9" s="139">
        <f>J8+'①女子一覧'!J8</f>
        <v>0</v>
      </c>
      <c r="K9" s="53"/>
      <c r="L9" s="53"/>
      <c r="M9" s="34"/>
      <c r="N9" s="34"/>
    </row>
    <row r="10" spans="1:14" ht="15.75" customHeight="1">
      <c r="A10" s="245"/>
      <c r="B10" s="255" t="s">
        <v>485</v>
      </c>
      <c r="C10" s="245"/>
      <c r="D10" s="245"/>
      <c r="E10" s="256"/>
      <c r="F10" s="33"/>
      <c r="G10" s="289" t="s">
        <v>290</v>
      </c>
      <c r="H10" s="289"/>
      <c r="I10" s="290" t="s">
        <v>291</v>
      </c>
      <c r="J10" s="290"/>
      <c r="K10" s="282" t="s">
        <v>494</v>
      </c>
      <c r="L10" s="283"/>
      <c r="M10" s="283"/>
      <c r="N10" s="284"/>
    </row>
    <row r="11" spans="1:17" s="17" customFormat="1" ht="15.75" customHeight="1">
      <c r="A11" s="42" t="s">
        <v>197</v>
      </c>
      <c r="B11" s="42" t="s">
        <v>294</v>
      </c>
      <c r="C11" s="42" t="s">
        <v>295</v>
      </c>
      <c r="D11" s="42" t="s">
        <v>284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17" s="5" customFormat="1" ht="15.75" customHeight="1">
      <c r="A12" s="74" t="s">
        <v>331</v>
      </c>
      <c r="B12" s="38">
        <v>500</v>
      </c>
      <c r="C12" s="18" t="s">
        <v>282</v>
      </c>
      <c r="D12" s="18" t="s">
        <v>285</v>
      </c>
      <c r="E12" s="18" t="s">
        <v>334</v>
      </c>
      <c r="F12" s="58">
        <v>1</v>
      </c>
      <c r="G12" s="18" t="s">
        <v>335</v>
      </c>
      <c r="H12" s="59" t="s">
        <v>338</v>
      </c>
      <c r="I12" s="18" t="s">
        <v>336</v>
      </c>
      <c r="J12" s="59" t="s">
        <v>337</v>
      </c>
      <c r="K12" s="221" t="s">
        <v>332</v>
      </c>
      <c r="L12" s="222">
        <v>47.55</v>
      </c>
      <c r="M12" s="223" t="s">
        <v>332</v>
      </c>
      <c r="N12" s="224" t="s">
        <v>333</v>
      </c>
      <c r="Q12" s="2"/>
    </row>
    <row r="13" spans="1:17" s="5" customFormat="1" ht="17.25" customHeight="1">
      <c r="A13" s="194">
        <v>1</v>
      </c>
      <c r="B13" s="88"/>
      <c r="C13" s="88"/>
      <c r="D13" s="88"/>
      <c r="E13" s="254">
        <f aca="true" t="shared" si="0" ref="E13:E52">IF($C$3="","",$C$3)</f>
      </c>
      <c r="F13" s="90"/>
      <c r="G13" s="91"/>
      <c r="H13" s="142"/>
      <c r="I13" s="91"/>
      <c r="J13" s="142"/>
      <c r="K13" s="140"/>
      <c r="L13" s="230"/>
      <c r="M13" s="225"/>
      <c r="N13" s="226"/>
      <c r="O13" s="5" t="str">
        <f>IF('②参加人数'!B5="","",'②参加人数'!B5)</f>
        <v>1年100m</v>
      </c>
      <c r="Q13" s="2">
        <f aca="true" t="shared" si="1" ref="Q13:Q45">COUNTA(G13,I13)</f>
        <v>0</v>
      </c>
    </row>
    <row r="14" spans="1:19" s="5" customFormat="1" ht="17.25" customHeight="1">
      <c r="A14" s="194">
        <v>2</v>
      </c>
      <c r="B14" s="88"/>
      <c r="C14" s="88"/>
      <c r="D14" s="88"/>
      <c r="E14" s="254">
        <f t="shared" si="0"/>
      </c>
      <c r="F14" s="90"/>
      <c r="G14" s="91"/>
      <c r="H14" s="142"/>
      <c r="I14" s="91"/>
      <c r="J14" s="142"/>
      <c r="K14" s="140"/>
      <c r="L14" s="230"/>
      <c r="M14" s="225"/>
      <c r="N14" s="226"/>
      <c r="O14" s="5" t="str">
        <f>IF('②参加人数'!B6="","",'②参加人数'!B6)</f>
        <v>2年100m</v>
      </c>
      <c r="Q14" s="2">
        <f t="shared" si="1"/>
        <v>0</v>
      </c>
      <c r="S14" s="252" t="s">
        <v>511</v>
      </c>
    </row>
    <row r="15" spans="1:19" s="5" customFormat="1" ht="17.25" customHeight="1">
      <c r="A15" s="194">
        <v>3</v>
      </c>
      <c r="B15" s="88"/>
      <c r="C15" s="88"/>
      <c r="D15" s="88"/>
      <c r="E15" s="254">
        <f t="shared" si="0"/>
      </c>
      <c r="F15" s="90"/>
      <c r="G15" s="91"/>
      <c r="H15" s="142"/>
      <c r="I15" s="91"/>
      <c r="J15" s="142"/>
      <c r="K15" s="140"/>
      <c r="L15" s="230"/>
      <c r="M15" s="225"/>
      <c r="N15" s="226"/>
      <c r="O15" s="5" t="str">
        <f>IF('②参加人数'!B7="","",'②参加人数'!B7)</f>
        <v>200m</v>
      </c>
      <c r="Q15" s="2">
        <f t="shared" si="1"/>
        <v>0</v>
      </c>
      <c r="S15" s="251" t="s">
        <v>535</v>
      </c>
    </row>
    <row r="16" spans="1:19" s="5" customFormat="1" ht="17.25" customHeight="1">
      <c r="A16" s="194">
        <v>4</v>
      </c>
      <c r="B16" s="88"/>
      <c r="C16" s="88"/>
      <c r="D16" s="88"/>
      <c r="E16" s="254">
        <f t="shared" si="0"/>
      </c>
      <c r="F16" s="90"/>
      <c r="G16" s="91"/>
      <c r="H16" s="142"/>
      <c r="I16" s="91"/>
      <c r="J16" s="142"/>
      <c r="K16" s="140"/>
      <c r="L16" s="230"/>
      <c r="M16" s="225"/>
      <c r="N16" s="226"/>
      <c r="O16" s="5" t="str">
        <f>IF('②参加人数'!B8="","",'②参加人数'!B8)</f>
        <v>400m</v>
      </c>
      <c r="Q16" s="2">
        <f t="shared" si="1"/>
        <v>0</v>
      </c>
      <c r="S16" s="251" t="s">
        <v>513</v>
      </c>
    </row>
    <row r="17" spans="1:19" s="5" customFormat="1" ht="17.25" customHeight="1">
      <c r="A17" s="194">
        <v>5</v>
      </c>
      <c r="B17" s="88"/>
      <c r="C17" s="88"/>
      <c r="D17" s="88"/>
      <c r="E17" s="254">
        <f t="shared" si="0"/>
      </c>
      <c r="F17" s="90"/>
      <c r="G17" s="91"/>
      <c r="H17" s="142"/>
      <c r="I17" s="91"/>
      <c r="J17" s="142"/>
      <c r="K17" s="140"/>
      <c r="L17" s="230"/>
      <c r="M17" s="225"/>
      <c r="N17" s="226"/>
      <c r="O17" s="5" t="str">
        <f>IF('②参加人数'!B9="","",'②参加人数'!B9)</f>
        <v>800m</v>
      </c>
      <c r="Q17" s="2">
        <f t="shared" si="1"/>
        <v>0</v>
      </c>
      <c r="S17" s="251" t="s">
        <v>536</v>
      </c>
    </row>
    <row r="18" spans="1:19" s="5" customFormat="1" ht="17.25" customHeight="1">
      <c r="A18" s="194">
        <v>6</v>
      </c>
      <c r="B18" s="88"/>
      <c r="C18" s="88"/>
      <c r="D18" s="88"/>
      <c r="E18" s="254">
        <f t="shared" si="0"/>
      </c>
      <c r="F18" s="90"/>
      <c r="G18" s="91"/>
      <c r="H18" s="142"/>
      <c r="I18" s="91"/>
      <c r="J18" s="142"/>
      <c r="K18" s="140"/>
      <c r="L18" s="230"/>
      <c r="M18" s="225"/>
      <c r="N18" s="226"/>
      <c r="O18" s="5" t="str">
        <f>IF('②参加人数'!B10="","",'②参加人数'!B10)</f>
        <v>1年1500m</v>
      </c>
      <c r="Q18" s="2">
        <f t="shared" si="1"/>
        <v>0</v>
      </c>
      <c r="S18" s="251" t="s">
        <v>537</v>
      </c>
    </row>
    <row r="19" spans="1:19" s="5" customFormat="1" ht="17.25" customHeight="1">
      <c r="A19" s="194">
        <v>7</v>
      </c>
      <c r="B19" s="88"/>
      <c r="C19" s="88"/>
      <c r="D19" s="88"/>
      <c r="E19" s="254">
        <f t="shared" si="0"/>
      </c>
      <c r="F19" s="90"/>
      <c r="G19" s="91"/>
      <c r="H19" s="142"/>
      <c r="I19" s="91"/>
      <c r="J19" s="142"/>
      <c r="K19" s="140"/>
      <c r="L19" s="230"/>
      <c r="M19" s="225"/>
      <c r="N19" s="226"/>
      <c r="O19" s="5" t="str">
        <f>IF('②参加人数'!B11="","",'②参加人数'!B11)</f>
        <v>1500m</v>
      </c>
      <c r="Q19" s="2">
        <f t="shared" si="1"/>
        <v>0</v>
      </c>
      <c r="S19" s="251" t="s">
        <v>538</v>
      </c>
    </row>
    <row r="20" spans="1:19" s="5" customFormat="1" ht="17.25" customHeight="1">
      <c r="A20" s="194">
        <v>8</v>
      </c>
      <c r="B20" s="88"/>
      <c r="C20" s="88"/>
      <c r="D20" s="88"/>
      <c r="E20" s="254">
        <f t="shared" si="0"/>
      </c>
      <c r="F20" s="90"/>
      <c r="G20" s="91"/>
      <c r="H20" s="142"/>
      <c r="I20" s="91"/>
      <c r="J20" s="142"/>
      <c r="K20" s="140"/>
      <c r="L20" s="230"/>
      <c r="M20" s="225"/>
      <c r="N20" s="226"/>
      <c r="O20" s="5" t="str">
        <f>IF('②参加人数'!B12="","",'②参加人数'!B12)</f>
        <v>3000m</v>
      </c>
      <c r="Q20" s="2">
        <f t="shared" si="1"/>
        <v>0</v>
      </c>
      <c r="S20" s="251" t="s">
        <v>539</v>
      </c>
    </row>
    <row r="21" spans="1:19" s="5" customFormat="1" ht="17.25" customHeight="1">
      <c r="A21" s="194">
        <v>9</v>
      </c>
      <c r="B21" s="88"/>
      <c r="C21" s="88"/>
      <c r="D21" s="88"/>
      <c r="E21" s="254">
        <f t="shared" si="0"/>
      </c>
      <c r="F21" s="90"/>
      <c r="G21" s="91"/>
      <c r="H21" s="142"/>
      <c r="I21" s="91"/>
      <c r="J21" s="142"/>
      <c r="K21" s="140"/>
      <c r="L21" s="230"/>
      <c r="M21" s="225"/>
      <c r="N21" s="226"/>
      <c r="O21" s="5" t="str">
        <f>IF('②参加人数'!B13="","",'②参加人数'!B13)</f>
        <v>1年100mH</v>
      </c>
      <c r="Q21" s="2">
        <f t="shared" si="1"/>
        <v>0</v>
      </c>
      <c r="S21" s="251" t="s">
        <v>540</v>
      </c>
    </row>
    <row r="22" spans="1:19" s="5" customFormat="1" ht="17.25" customHeight="1">
      <c r="A22" s="194">
        <v>10</v>
      </c>
      <c r="B22" s="88"/>
      <c r="C22" s="88"/>
      <c r="D22" s="88"/>
      <c r="E22" s="254">
        <f t="shared" si="0"/>
      </c>
      <c r="F22" s="90"/>
      <c r="G22" s="91"/>
      <c r="H22" s="142"/>
      <c r="I22" s="91"/>
      <c r="J22" s="142"/>
      <c r="K22" s="140"/>
      <c r="L22" s="230"/>
      <c r="M22" s="225"/>
      <c r="N22" s="226"/>
      <c r="O22" s="5" t="str">
        <f>IF('②参加人数'!B14="","",'②参加人数'!B14)</f>
        <v>110mH</v>
      </c>
      <c r="Q22" s="2">
        <f t="shared" si="1"/>
        <v>0</v>
      </c>
      <c r="S22" s="251" t="s">
        <v>516</v>
      </c>
    </row>
    <row r="23" spans="1:19" s="5" customFormat="1" ht="17.25" customHeight="1">
      <c r="A23" s="194">
        <v>11</v>
      </c>
      <c r="B23" s="88"/>
      <c r="C23" s="88"/>
      <c r="D23" s="88"/>
      <c r="E23" s="254">
        <f t="shared" si="0"/>
      </c>
      <c r="F23" s="90"/>
      <c r="G23" s="91"/>
      <c r="H23" s="142"/>
      <c r="I23" s="91"/>
      <c r="J23" s="142"/>
      <c r="K23" s="140"/>
      <c r="L23" s="230"/>
      <c r="M23" s="225"/>
      <c r="N23" s="226"/>
      <c r="O23" s="5" t="str">
        <f>IF('②参加人数'!B15="","",'②参加人数'!B15)</f>
        <v>走高跳</v>
      </c>
      <c r="Q23" s="2">
        <f t="shared" si="1"/>
        <v>0</v>
      </c>
      <c r="S23" s="251" t="s">
        <v>541</v>
      </c>
    </row>
    <row r="24" spans="1:19" s="5" customFormat="1" ht="17.25" customHeight="1">
      <c r="A24" s="194">
        <v>12</v>
      </c>
      <c r="B24" s="88"/>
      <c r="C24" s="88"/>
      <c r="D24" s="88"/>
      <c r="E24" s="254">
        <f t="shared" si="0"/>
      </c>
      <c r="F24" s="90"/>
      <c r="G24" s="91"/>
      <c r="H24" s="142"/>
      <c r="I24" s="91"/>
      <c r="J24" s="142"/>
      <c r="K24" s="140"/>
      <c r="L24" s="230"/>
      <c r="M24" s="225"/>
      <c r="N24" s="226"/>
      <c r="O24" s="5" t="str">
        <f>IF('②参加人数'!B16="","",'②参加人数'!B16)</f>
        <v>棒高跳</v>
      </c>
      <c r="Q24" s="2">
        <f t="shared" si="1"/>
        <v>0</v>
      </c>
      <c r="S24" s="251" t="s">
        <v>515</v>
      </c>
    </row>
    <row r="25" spans="1:19" s="5" customFormat="1" ht="17.25" customHeight="1">
      <c r="A25" s="194">
        <v>13</v>
      </c>
      <c r="B25" s="88"/>
      <c r="C25" s="88"/>
      <c r="D25" s="88"/>
      <c r="E25" s="254">
        <f t="shared" si="0"/>
      </c>
      <c r="F25" s="90"/>
      <c r="G25" s="91"/>
      <c r="H25" s="142"/>
      <c r="I25" s="91"/>
      <c r="J25" s="142"/>
      <c r="K25" s="140"/>
      <c r="L25" s="230"/>
      <c r="M25" s="225"/>
      <c r="N25" s="226"/>
      <c r="O25" s="5" t="str">
        <f>IF('②参加人数'!B17="","",'②参加人数'!B17)</f>
        <v>走幅跳</v>
      </c>
      <c r="Q25" s="2">
        <f t="shared" si="1"/>
        <v>0</v>
      </c>
      <c r="S25" s="251" t="s">
        <v>512</v>
      </c>
    </row>
    <row r="26" spans="1:19" s="5" customFormat="1" ht="17.25" customHeight="1">
      <c r="A26" s="194">
        <v>14</v>
      </c>
      <c r="B26" s="88"/>
      <c r="C26" s="88"/>
      <c r="D26" s="88"/>
      <c r="E26" s="254">
        <f t="shared" si="0"/>
      </c>
      <c r="F26" s="90"/>
      <c r="G26" s="91"/>
      <c r="H26" s="142"/>
      <c r="I26" s="91"/>
      <c r="J26" s="142"/>
      <c r="K26" s="140"/>
      <c r="L26" s="230"/>
      <c r="M26" s="225"/>
      <c r="N26" s="226"/>
      <c r="O26" s="5" t="str">
        <f>IF('②参加人数'!B18="","",'②参加人数'!B18)</f>
        <v>砲丸投⑤</v>
      </c>
      <c r="Q26" s="2">
        <f t="shared" si="1"/>
        <v>0</v>
      </c>
      <c r="S26" s="251" t="s">
        <v>542</v>
      </c>
    </row>
    <row r="27" spans="1:19" s="5" customFormat="1" ht="17.25" customHeight="1">
      <c r="A27" s="194">
        <v>15</v>
      </c>
      <c r="B27" s="88"/>
      <c r="C27" s="88"/>
      <c r="D27" s="88"/>
      <c r="E27" s="254">
        <f t="shared" si="0"/>
      </c>
      <c r="F27" s="90"/>
      <c r="G27" s="91"/>
      <c r="H27" s="142"/>
      <c r="I27" s="91"/>
      <c r="J27" s="142"/>
      <c r="K27" s="140"/>
      <c r="L27" s="230"/>
      <c r="M27" s="225"/>
      <c r="N27" s="226"/>
      <c r="O27" s="5" t="str">
        <f>IF('②参加人数'!B19="","",'②参加人数'!B19)</f>
        <v>四種競技</v>
      </c>
      <c r="Q27" s="2">
        <f t="shared" si="1"/>
        <v>0</v>
      </c>
      <c r="S27" s="251" t="s">
        <v>543</v>
      </c>
    </row>
    <row r="28" spans="1:19" s="5" customFormat="1" ht="17.25" customHeight="1">
      <c r="A28" s="194">
        <v>16</v>
      </c>
      <c r="B28" s="88"/>
      <c r="C28" s="88"/>
      <c r="D28" s="88"/>
      <c r="E28" s="254">
        <f t="shared" si="0"/>
      </c>
      <c r="F28" s="90"/>
      <c r="G28" s="91"/>
      <c r="H28" s="142"/>
      <c r="I28" s="91"/>
      <c r="J28" s="142"/>
      <c r="K28" s="140"/>
      <c r="L28" s="230"/>
      <c r="M28" s="225"/>
      <c r="N28" s="226"/>
      <c r="O28" s="5">
        <f>IF('②参加人数'!B20="","",'②参加人数'!B20)</f>
      </c>
      <c r="Q28" s="2">
        <f t="shared" si="1"/>
        <v>0</v>
      </c>
      <c r="S28" s="251" t="s">
        <v>544</v>
      </c>
    </row>
    <row r="29" spans="1:19" s="5" customFormat="1" ht="17.25" customHeight="1">
      <c r="A29" s="194">
        <v>17</v>
      </c>
      <c r="B29" s="88"/>
      <c r="C29" s="88"/>
      <c r="D29" s="88"/>
      <c r="E29" s="254">
        <f t="shared" si="0"/>
      </c>
      <c r="F29" s="90"/>
      <c r="G29" s="91"/>
      <c r="H29" s="142"/>
      <c r="I29" s="91"/>
      <c r="J29" s="142"/>
      <c r="K29" s="140"/>
      <c r="L29" s="230"/>
      <c r="M29" s="225"/>
      <c r="N29" s="226"/>
      <c r="O29" s="5">
        <f>IF('②参加人数'!B21="","",'②参加人数'!B21)</f>
      </c>
      <c r="Q29" s="2">
        <f t="shared" si="1"/>
        <v>0</v>
      </c>
      <c r="S29" s="251" t="s">
        <v>545</v>
      </c>
    </row>
    <row r="30" spans="1:19" s="5" customFormat="1" ht="17.25" customHeight="1">
      <c r="A30" s="194">
        <v>18</v>
      </c>
      <c r="B30" s="88"/>
      <c r="C30" s="88"/>
      <c r="D30" s="88"/>
      <c r="E30" s="254">
        <f t="shared" si="0"/>
      </c>
      <c r="F30" s="90"/>
      <c r="G30" s="91"/>
      <c r="H30" s="142"/>
      <c r="I30" s="91"/>
      <c r="J30" s="142"/>
      <c r="K30" s="140"/>
      <c r="L30" s="230"/>
      <c r="M30" s="225"/>
      <c r="N30" s="226"/>
      <c r="O30" s="5">
        <f>IF('②参加人数'!B22="","",'②参加人数'!B22)</f>
      </c>
      <c r="Q30" s="2">
        <f t="shared" si="1"/>
        <v>0</v>
      </c>
      <c r="S30" s="251" t="s">
        <v>534</v>
      </c>
    </row>
    <row r="31" spans="1:19" s="5" customFormat="1" ht="17.25" customHeight="1">
      <c r="A31" s="194">
        <v>19</v>
      </c>
      <c r="B31" s="88"/>
      <c r="C31" s="88"/>
      <c r="D31" s="88"/>
      <c r="E31" s="254">
        <f t="shared" si="0"/>
      </c>
      <c r="F31" s="90"/>
      <c r="G31" s="91"/>
      <c r="H31" s="142"/>
      <c r="I31" s="91"/>
      <c r="J31" s="142"/>
      <c r="K31" s="140"/>
      <c r="L31" s="230"/>
      <c r="M31" s="225"/>
      <c r="N31" s="226"/>
      <c r="O31" s="5">
        <f>IF('②参加人数'!B23="","",'②参加人数'!B23)</f>
      </c>
      <c r="Q31" s="2">
        <f t="shared" si="1"/>
        <v>0</v>
      </c>
      <c r="S31" s="251" t="s">
        <v>514</v>
      </c>
    </row>
    <row r="32" spans="1:17" s="5" customFormat="1" ht="17.25" customHeight="1">
      <c r="A32" s="194">
        <v>20</v>
      </c>
      <c r="B32" s="88"/>
      <c r="C32" s="88"/>
      <c r="D32" s="88"/>
      <c r="E32" s="254">
        <f t="shared" si="0"/>
      </c>
      <c r="F32" s="90"/>
      <c r="G32" s="91"/>
      <c r="H32" s="142"/>
      <c r="I32" s="91"/>
      <c r="J32" s="142"/>
      <c r="K32" s="140"/>
      <c r="L32" s="230"/>
      <c r="M32" s="225"/>
      <c r="N32" s="226"/>
      <c r="O32" s="5">
        <f>IF('②参加人数'!B24="","",'②参加人数'!B24)</f>
      </c>
      <c r="Q32" s="2">
        <f t="shared" si="1"/>
        <v>0</v>
      </c>
    </row>
    <row r="33" spans="1:17" s="5" customFormat="1" ht="17.25" customHeight="1">
      <c r="A33" s="194">
        <v>21</v>
      </c>
      <c r="B33" s="88"/>
      <c r="C33" s="88"/>
      <c r="D33" s="88"/>
      <c r="E33" s="254">
        <f t="shared" si="0"/>
      </c>
      <c r="F33" s="90"/>
      <c r="G33" s="91"/>
      <c r="H33" s="142"/>
      <c r="I33" s="91"/>
      <c r="J33" s="142"/>
      <c r="K33" s="140"/>
      <c r="L33" s="230"/>
      <c r="M33" s="225"/>
      <c r="N33" s="226"/>
      <c r="O33" s="5">
        <f>IF('②参加人数'!B25="","",'②参加人数'!B25)</f>
      </c>
      <c r="Q33" s="2">
        <f t="shared" si="1"/>
        <v>0</v>
      </c>
    </row>
    <row r="34" spans="1:17" s="5" customFormat="1" ht="17.25" customHeight="1">
      <c r="A34" s="194">
        <v>22</v>
      </c>
      <c r="B34" s="88"/>
      <c r="C34" s="88"/>
      <c r="D34" s="88"/>
      <c r="E34" s="254">
        <f t="shared" si="0"/>
      </c>
      <c r="F34" s="90"/>
      <c r="G34" s="91"/>
      <c r="H34" s="142"/>
      <c r="I34" s="91"/>
      <c r="J34" s="142"/>
      <c r="K34" s="140"/>
      <c r="L34" s="230"/>
      <c r="M34" s="225"/>
      <c r="N34" s="226"/>
      <c r="O34" s="5">
        <f>IF('②参加人数'!B26="","",'②参加人数'!B26)</f>
      </c>
      <c r="Q34" s="2">
        <f t="shared" si="1"/>
        <v>0</v>
      </c>
    </row>
    <row r="35" spans="1:17" s="5" customFormat="1" ht="17.25" customHeight="1">
      <c r="A35" s="194">
        <v>23</v>
      </c>
      <c r="B35" s="88"/>
      <c r="C35" s="88"/>
      <c r="D35" s="88"/>
      <c r="E35" s="254">
        <f t="shared" si="0"/>
      </c>
      <c r="F35" s="90"/>
      <c r="G35" s="91"/>
      <c r="H35" s="142"/>
      <c r="I35" s="91"/>
      <c r="J35" s="142"/>
      <c r="K35" s="140"/>
      <c r="L35" s="230"/>
      <c r="M35" s="225"/>
      <c r="N35" s="226"/>
      <c r="O35" s="5" t="str">
        <f>IF('②参加人数'!B27="","",'②参加人数'!B27)</f>
        <v>4×100mR</v>
      </c>
      <c r="Q35" s="2">
        <f t="shared" si="1"/>
        <v>0</v>
      </c>
    </row>
    <row r="36" spans="1:17" s="5" customFormat="1" ht="17.25" customHeight="1">
      <c r="A36" s="194">
        <v>24</v>
      </c>
      <c r="B36" s="88"/>
      <c r="C36" s="88"/>
      <c r="D36" s="88"/>
      <c r="E36" s="254">
        <f t="shared" si="0"/>
      </c>
      <c r="F36" s="90"/>
      <c r="G36" s="91"/>
      <c r="H36" s="142"/>
      <c r="I36" s="91"/>
      <c r="J36" s="142"/>
      <c r="K36" s="140"/>
      <c r="L36" s="230"/>
      <c r="M36" s="225"/>
      <c r="N36" s="226"/>
      <c r="O36" s="5" t="str">
        <f>IF('②参加人数'!B28="","",'②参加人数'!B28)</f>
        <v>4×400mR</v>
      </c>
      <c r="Q36" s="2">
        <f t="shared" si="1"/>
        <v>0</v>
      </c>
    </row>
    <row r="37" spans="1:17" s="5" customFormat="1" ht="17.25" customHeight="1">
      <c r="A37" s="194">
        <v>25</v>
      </c>
      <c r="B37" s="88"/>
      <c r="C37" s="88"/>
      <c r="D37" s="88"/>
      <c r="E37" s="254">
        <f t="shared" si="0"/>
      </c>
      <c r="F37" s="90"/>
      <c r="G37" s="91"/>
      <c r="H37" s="142"/>
      <c r="I37" s="91"/>
      <c r="J37" s="142"/>
      <c r="K37" s="140"/>
      <c r="L37" s="230"/>
      <c r="M37" s="225"/>
      <c r="N37" s="226"/>
      <c r="O37" s="5">
        <f>IF('②参加人数'!B29="","",'②参加人数'!B29)</f>
      </c>
      <c r="Q37" s="2">
        <f t="shared" si="1"/>
        <v>0</v>
      </c>
    </row>
    <row r="38" spans="1:17" s="5" customFormat="1" ht="17.25" customHeight="1">
      <c r="A38" s="194">
        <v>26</v>
      </c>
      <c r="B38" s="88"/>
      <c r="C38" s="88"/>
      <c r="D38" s="88"/>
      <c r="E38" s="254">
        <f t="shared" si="0"/>
      </c>
      <c r="F38" s="90"/>
      <c r="G38" s="91"/>
      <c r="H38" s="142"/>
      <c r="I38" s="91"/>
      <c r="J38" s="142"/>
      <c r="K38" s="140"/>
      <c r="L38" s="230"/>
      <c r="M38" s="225"/>
      <c r="N38" s="226"/>
      <c r="O38" s="5">
        <f>IF('②参加人数'!B30="","",'②参加人数'!B30)</f>
      </c>
      <c r="Q38" s="2">
        <f t="shared" si="1"/>
        <v>0</v>
      </c>
    </row>
    <row r="39" spans="1:17" s="5" customFormat="1" ht="17.25" customHeight="1">
      <c r="A39" s="194">
        <v>27</v>
      </c>
      <c r="B39" s="88"/>
      <c r="C39" s="88"/>
      <c r="D39" s="88"/>
      <c r="E39" s="254">
        <f t="shared" si="0"/>
      </c>
      <c r="F39" s="90"/>
      <c r="G39" s="91"/>
      <c r="H39" s="142"/>
      <c r="I39" s="91"/>
      <c r="J39" s="142"/>
      <c r="K39" s="140"/>
      <c r="L39" s="230"/>
      <c r="M39" s="225"/>
      <c r="N39" s="226"/>
      <c r="O39" s="5">
        <f>IF('②参加人数'!B31="","",'②参加人数'!B31)</f>
      </c>
      <c r="Q39" s="2">
        <f t="shared" si="1"/>
        <v>0</v>
      </c>
    </row>
    <row r="40" spans="1:17" s="5" customFormat="1" ht="17.25" customHeight="1">
      <c r="A40" s="194">
        <v>28</v>
      </c>
      <c r="B40" s="88"/>
      <c r="C40" s="88"/>
      <c r="D40" s="88"/>
      <c r="E40" s="254">
        <f t="shared" si="0"/>
      </c>
      <c r="F40" s="90"/>
      <c r="G40" s="91"/>
      <c r="H40" s="142"/>
      <c r="I40" s="91"/>
      <c r="J40" s="142"/>
      <c r="K40" s="140"/>
      <c r="L40" s="230"/>
      <c r="M40" s="225"/>
      <c r="N40" s="226"/>
      <c r="O40" s="5">
        <f>IF('②参加人数'!B32="","",'②参加人数'!B32)</f>
      </c>
      <c r="Q40" s="2">
        <f t="shared" si="1"/>
        <v>0</v>
      </c>
    </row>
    <row r="41" spans="1:17" s="5" customFormat="1" ht="17.25" customHeight="1">
      <c r="A41" s="194">
        <v>29</v>
      </c>
      <c r="B41" s="88"/>
      <c r="C41" s="88"/>
      <c r="D41" s="88"/>
      <c r="E41" s="254">
        <f t="shared" si="0"/>
      </c>
      <c r="F41" s="90"/>
      <c r="G41" s="91"/>
      <c r="H41" s="142"/>
      <c r="I41" s="91"/>
      <c r="J41" s="142"/>
      <c r="K41" s="140"/>
      <c r="L41" s="230"/>
      <c r="M41" s="225"/>
      <c r="N41" s="226"/>
      <c r="O41" s="5">
        <f>IF('②参加人数'!B33="","",'②参加人数'!B33)</f>
      </c>
      <c r="Q41" s="2">
        <f t="shared" si="1"/>
        <v>0</v>
      </c>
    </row>
    <row r="42" spans="1:17" s="5" customFormat="1" ht="17.25" customHeight="1">
      <c r="A42" s="194">
        <v>30</v>
      </c>
      <c r="B42" s="88"/>
      <c r="C42" s="88"/>
      <c r="D42" s="88"/>
      <c r="E42" s="254">
        <f t="shared" si="0"/>
      </c>
      <c r="F42" s="90"/>
      <c r="G42" s="91"/>
      <c r="H42" s="142"/>
      <c r="I42" s="91"/>
      <c r="J42" s="142"/>
      <c r="K42" s="140"/>
      <c r="L42" s="230"/>
      <c r="M42" s="225"/>
      <c r="N42" s="226"/>
      <c r="O42" s="5">
        <f>IF('②参加人数'!B34="","",'②参加人数'!B34)</f>
      </c>
      <c r="Q42" s="2">
        <f t="shared" si="1"/>
        <v>0</v>
      </c>
    </row>
    <row r="43" spans="1:17" s="5" customFormat="1" ht="17.25" customHeight="1">
      <c r="A43" s="194">
        <v>31</v>
      </c>
      <c r="B43" s="88"/>
      <c r="C43" s="88"/>
      <c r="D43" s="88"/>
      <c r="E43" s="254">
        <f t="shared" si="0"/>
      </c>
      <c r="F43" s="90"/>
      <c r="G43" s="91"/>
      <c r="H43" s="142"/>
      <c r="I43" s="91"/>
      <c r="J43" s="142"/>
      <c r="K43" s="140"/>
      <c r="L43" s="230"/>
      <c r="M43" s="225"/>
      <c r="N43" s="226"/>
      <c r="O43" s="5">
        <f>IF('②参加人数'!B35="","",'②参加人数'!B35)</f>
      </c>
      <c r="Q43" s="2">
        <f t="shared" si="1"/>
        <v>0</v>
      </c>
    </row>
    <row r="44" spans="1:17" s="5" customFormat="1" ht="17.25" customHeight="1">
      <c r="A44" s="194">
        <v>32</v>
      </c>
      <c r="B44" s="88"/>
      <c r="C44" s="88"/>
      <c r="D44" s="88"/>
      <c r="E44" s="254">
        <f t="shared" si="0"/>
      </c>
      <c r="F44" s="90"/>
      <c r="G44" s="91"/>
      <c r="H44" s="142"/>
      <c r="I44" s="91"/>
      <c r="J44" s="142"/>
      <c r="K44" s="140"/>
      <c r="L44" s="230"/>
      <c r="M44" s="225"/>
      <c r="N44" s="226"/>
      <c r="O44" s="5">
        <f>IF('②参加人数'!B36="","",'②参加人数'!B36)</f>
      </c>
      <c r="Q44" s="2">
        <f t="shared" si="1"/>
        <v>0</v>
      </c>
    </row>
    <row r="45" spans="1:17" s="5" customFormat="1" ht="17.25" customHeight="1">
      <c r="A45" s="194">
        <v>33</v>
      </c>
      <c r="B45" s="88"/>
      <c r="C45" s="88"/>
      <c r="D45" s="88"/>
      <c r="E45" s="254">
        <f t="shared" si="0"/>
      </c>
      <c r="F45" s="90"/>
      <c r="G45" s="91"/>
      <c r="H45" s="142"/>
      <c r="I45" s="91"/>
      <c r="J45" s="142"/>
      <c r="K45" s="140"/>
      <c r="L45" s="230"/>
      <c r="M45" s="225"/>
      <c r="N45" s="226"/>
      <c r="O45" s="5">
        <f>IF('②参加人数'!B37="","",'②参加人数'!B37)</f>
      </c>
      <c r="Q45" s="2">
        <f t="shared" si="1"/>
        <v>0</v>
      </c>
    </row>
    <row r="46" spans="1:17" s="5" customFormat="1" ht="17.25" customHeight="1">
      <c r="A46" s="194">
        <v>34</v>
      </c>
      <c r="B46" s="88"/>
      <c r="C46" s="88"/>
      <c r="D46" s="88"/>
      <c r="E46" s="254">
        <f t="shared" si="0"/>
      </c>
      <c r="F46" s="90"/>
      <c r="G46" s="91"/>
      <c r="H46" s="142"/>
      <c r="I46" s="91"/>
      <c r="J46" s="142"/>
      <c r="K46" s="140"/>
      <c r="L46" s="230"/>
      <c r="M46" s="225"/>
      <c r="N46" s="226"/>
      <c r="Q46" s="2"/>
    </row>
    <row r="47" spans="1:17" s="5" customFormat="1" ht="17.25" customHeight="1">
      <c r="A47" s="194">
        <v>35</v>
      </c>
      <c r="B47" s="88"/>
      <c r="C47" s="88"/>
      <c r="D47" s="88"/>
      <c r="E47" s="254">
        <f t="shared" si="0"/>
      </c>
      <c r="F47" s="90"/>
      <c r="G47" s="91"/>
      <c r="H47" s="142"/>
      <c r="I47" s="91"/>
      <c r="J47" s="142"/>
      <c r="K47" s="140"/>
      <c r="L47" s="230"/>
      <c r="M47" s="225"/>
      <c r="N47" s="226"/>
      <c r="Q47" s="2"/>
    </row>
    <row r="48" spans="1:17" s="5" customFormat="1" ht="17.25" customHeight="1">
      <c r="A48" s="194">
        <v>36</v>
      </c>
      <c r="B48" s="88"/>
      <c r="C48" s="88"/>
      <c r="D48" s="88"/>
      <c r="E48" s="254">
        <f t="shared" si="0"/>
      </c>
      <c r="F48" s="90"/>
      <c r="G48" s="91"/>
      <c r="H48" s="142"/>
      <c r="I48" s="91"/>
      <c r="J48" s="142"/>
      <c r="K48" s="140"/>
      <c r="L48" s="230"/>
      <c r="M48" s="225"/>
      <c r="N48" s="226"/>
      <c r="Q48" s="2"/>
    </row>
    <row r="49" spans="1:17" s="5" customFormat="1" ht="17.25" customHeight="1">
      <c r="A49" s="194">
        <v>37</v>
      </c>
      <c r="B49" s="88"/>
      <c r="C49" s="88"/>
      <c r="D49" s="88"/>
      <c r="E49" s="254">
        <f t="shared" si="0"/>
      </c>
      <c r="F49" s="90"/>
      <c r="G49" s="91"/>
      <c r="H49" s="142"/>
      <c r="I49" s="91"/>
      <c r="J49" s="142"/>
      <c r="K49" s="140"/>
      <c r="L49" s="230"/>
      <c r="M49" s="225"/>
      <c r="N49" s="226"/>
      <c r="Q49" s="2"/>
    </row>
    <row r="50" spans="1:17" s="5" customFormat="1" ht="17.25" customHeight="1">
      <c r="A50" s="194">
        <v>38</v>
      </c>
      <c r="B50" s="88"/>
      <c r="C50" s="88"/>
      <c r="D50" s="88"/>
      <c r="E50" s="254">
        <f t="shared" si="0"/>
      </c>
      <c r="F50" s="90"/>
      <c r="G50" s="91"/>
      <c r="H50" s="142"/>
      <c r="I50" s="91"/>
      <c r="J50" s="142"/>
      <c r="K50" s="140"/>
      <c r="L50" s="230"/>
      <c r="M50" s="225"/>
      <c r="N50" s="226"/>
      <c r="Q50" s="2"/>
    </row>
    <row r="51" spans="1:17" s="5" customFormat="1" ht="17.25" customHeight="1">
      <c r="A51" s="194">
        <v>39</v>
      </c>
      <c r="B51" s="88"/>
      <c r="C51" s="88"/>
      <c r="D51" s="88"/>
      <c r="E51" s="254">
        <f t="shared" si="0"/>
      </c>
      <c r="F51" s="90"/>
      <c r="G51" s="91"/>
      <c r="H51" s="142"/>
      <c r="I51" s="91"/>
      <c r="J51" s="142"/>
      <c r="K51" s="140"/>
      <c r="L51" s="230"/>
      <c r="M51" s="225"/>
      <c r="N51" s="226"/>
      <c r="Q51" s="2"/>
    </row>
    <row r="52" spans="1:17" s="5" customFormat="1" ht="17.25" customHeight="1">
      <c r="A52" s="194">
        <v>40</v>
      </c>
      <c r="B52" s="88"/>
      <c r="C52" s="88"/>
      <c r="D52" s="88"/>
      <c r="E52" s="254">
        <f t="shared" si="0"/>
      </c>
      <c r="F52" s="90"/>
      <c r="G52" s="91"/>
      <c r="H52" s="142"/>
      <c r="I52" s="91"/>
      <c r="J52" s="142"/>
      <c r="K52" s="140"/>
      <c r="L52" s="230"/>
      <c r="M52" s="225"/>
      <c r="N52" s="226"/>
      <c r="Q52" s="2"/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formatCells="0" formatColumns="0" formatRows="0" insertColumns="0" insertRows="0" deleteColumns="0" deleteRows="0" sort="0"/>
  <mergeCells count="14">
    <mergeCell ref="K10:N10"/>
    <mergeCell ref="H8:I8"/>
    <mergeCell ref="D8:E8"/>
    <mergeCell ref="A3:B3"/>
    <mergeCell ref="G10:H10"/>
    <mergeCell ref="I10:J10"/>
    <mergeCell ref="C3:D3"/>
    <mergeCell ref="B9:E9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$O$12:$O$29</formula1>
    </dataValidation>
    <dataValidation allowBlank="1" showInputMessage="1" showErrorMessage="1" imeMode="on" sqref="C13:C52 E13:E52 C1:E1"/>
    <dataValidation type="list" allowBlank="1" showInputMessage="1" showErrorMessage="1" sqref="M13:M52 K13:K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57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J26" sqref="J26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5.50390625" style="2" customWidth="1"/>
    <col min="19" max="50" width="5.25390625" style="2" customWidth="1"/>
    <col min="51" max="16384" width="9.00390625" style="2" customWidth="1"/>
  </cols>
  <sheetData>
    <row r="1" spans="1:14" ht="26.25" customHeight="1" thickBot="1">
      <c r="A1" s="302" t="s">
        <v>296</v>
      </c>
      <c r="B1" s="303"/>
      <c r="C1" s="304" t="s">
        <v>546</v>
      </c>
      <c r="D1" s="305"/>
      <c r="E1" s="306"/>
      <c r="F1" s="31"/>
      <c r="G1" s="299" t="s">
        <v>499</v>
      </c>
      <c r="H1" s="299"/>
      <c r="I1" s="299"/>
      <c r="J1" s="32"/>
      <c r="K1" s="34"/>
      <c r="L1" s="34"/>
      <c r="M1" s="34"/>
      <c r="N1" s="34"/>
    </row>
    <row r="2" spans="1:14" ht="15.75" customHeight="1" thickBot="1">
      <c r="A2" s="32"/>
      <c r="B2" s="32"/>
      <c r="C2" s="309">
        <f>IF(C1="","大会名が未入力です。","")</f>
      </c>
      <c r="D2" s="309"/>
      <c r="E2" s="309"/>
      <c r="F2" s="37"/>
      <c r="G2" s="32"/>
      <c r="H2" s="34"/>
      <c r="I2" s="41"/>
      <c r="J2" s="32"/>
      <c r="K2" s="34"/>
      <c r="L2" s="34"/>
      <c r="M2" s="34"/>
      <c r="N2" s="34"/>
    </row>
    <row r="3" spans="1:14" ht="20.25" customHeight="1" thickBot="1">
      <c r="A3" s="300" t="s">
        <v>297</v>
      </c>
      <c r="B3" s="301"/>
      <c r="C3" s="307">
        <f>IF('申込必要事項'!D3="","",'申込必要事項'!D3)</f>
      </c>
      <c r="D3" s="308"/>
      <c r="E3" s="64"/>
      <c r="F3" s="65" t="s">
        <v>322</v>
      </c>
      <c r="G3" s="274">
        <f>IF('申込必要事項'!D6="","",'申込必要事項'!D6)</f>
      </c>
      <c r="H3" s="274"/>
      <c r="I3" s="298">
        <f>IF('申込必要事項'!D7="","",'申込必要事項'!D7)</f>
      </c>
      <c r="J3" s="298"/>
      <c r="K3" s="298"/>
      <c r="L3" s="298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153"/>
      <c r="K4" s="153"/>
      <c r="L4" s="153"/>
      <c r="M4" s="34"/>
      <c r="N4" s="34"/>
    </row>
    <row r="5" spans="1:14" ht="13.5" customHeight="1">
      <c r="A5" s="51"/>
      <c r="B5" s="51"/>
      <c r="C5" s="154" t="s">
        <v>304</v>
      </c>
      <c r="D5" s="155" t="s">
        <v>305</v>
      </c>
      <c r="E5" s="150">
        <f>COUNTIF($Q$13:$Q$52,1)</f>
        <v>0</v>
      </c>
      <c r="F5" s="156" t="s">
        <v>307</v>
      </c>
      <c r="G5" s="156" t="s">
        <v>312</v>
      </c>
      <c r="H5" s="157">
        <v>1000</v>
      </c>
      <c r="I5" s="158" t="s">
        <v>309</v>
      </c>
      <c r="J5" s="159">
        <f>IF(E5="","",E5*H5)</f>
        <v>0</v>
      </c>
      <c r="K5" s="160" t="s">
        <v>311</v>
      </c>
      <c r="L5" s="153"/>
      <c r="M5" s="34"/>
      <c r="N5" s="34"/>
    </row>
    <row r="6" spans="1:14" ht="13.5" customHeight="1">
      <c r="A6" s="51"/>
      <c r="B6" s="51"/>
      <c r="C6" s="32"/>
      <c r="D6" s="161" t="s">
        <v>306</v>
      </c>
      <c r="E6" s="151">
        <f>COUNTIF($Q$13:$Q$52,2)</f>
        <v>0</v>
      </c>
      <c r="F6" s="162" t="s">
        <v>307</v>
      </c>
      <c r="G6" s="162" t="s">
        <v>312</v>
      </c>
      <c r="H6" s="163">
        <v>1000</v>
      </c>
      <c r="I6" s="164" t="s">
        <v>309</v>
      </c>
      <c r="J6" s="165">
        <f>IF(E6="","",E6*H6)</f>
        <v>0</v>
      </c>
      <c r="K6" s="166" t="s">
        <v>311</v>
      </c>
      <c r="L6" s="153"/>
      <c r="M6" s="34"/>
      <c r="N6" s="34"/>
    </row>
    <row r="7" spans="1:14" ht="13.5" customHeight="1" thickBot="1">
      <c r="A7" s="51"/>
      <c r="B7" s="51"/>
      <c r="C7" s="32"/>
      <c r="D7" s="167" t="s">
        <v>314</v>
      </c>
      <c r="E7" s="152">
        <f>SUM('②参加人数'!F27:F28)</f>
        <v>0</v>
      </c>
      <c r="F7" s="168" t="s">
        <v>315</v>
      </c>
      <c r="G7" s="168" t="s">
        <v>316</v>
      </c>
      <c r="H7" s="169">
        <v>1500</v>
      </c>
      <c r="I7" s="170" t="s">
        <v>309</v>
      </c>
      <c r="J7" s="171">
        <f>IF(E7="","",E7*H7)</f>
        <v>0</v>
      </c>
      <c r="K7" s="172" t="s">
        <v>311</v>
      </c>
      <c r="L7" s="153"/>
      <c r="M7" s="34"/>
      <c r="N7" s="34"/>
    </row>
    <row r="8" spans="1:14" ht="13.5" customHeight="1" thickBot="1">
      <c r="A8" s="51"/>
      <c r="B8" s="51"/>
      <c r="C8" s="32"/>
      <c r="D8" s="287"/>
      <c r="E8" s="287"/>
      <c r="F8" s="154"/>
      <c r="G8" s="77" t="s">
        <v>496</v>
      </c>
      <c r="H8" s="296" t="s">
        <v>310</v>
      </c>
      <c r="I8" s="297"/>
      <c r="J8" s="173">
        <f>SUM(J5:J7)</f>
        <v>0</v>
      </c>
      <c r="K8" s="174" t="s">
        <v>311</v>
      </c>
      <c r="L8" s="153"/>
      <c r="M8" s="34"/>
      <c r="N8" s="34"/>
    </row>
    <row r="9" spans="1:14" ht="20.25" customHeight="1">
      <c r="A9" s="51"/>
      <c r="B9" s="293" t="s">
        <v>495</v>
      </c>
      <c r="C9" s="293"/>
      <c r="D9" s="293"/>
      <c r="E9" s="293"/>
      <c r="F9" s="37"/>
      <c r="G9" s="32"/>
      <c r="H9" s="34"/>
      <c r="I9" s="34" t="s">
        <v>483</v>
      </c>
      <c r="J9" s="149">
        <f>J8+'①男子一覧'!J8</f>
        <v>0</v>
      </c>
      <c r="K9" s="153"/>
      <c r="L9" s="153"/>
      <c r="M9" s="34"/>
      <c r="N9" s="34"/>
    </row>
    <row r="10" spans="1:14" ht="15.75" customHeight="1">
      <c r="A10" s="32"/>
      <c r="B10" s="255" t="s">
        <v>485</v>
      </c>
      <c r="C10" s="245"/>
      <c r="D10" s="245"/>
      <c r="E10" s="256"/>
      <c r="F10" s="33"/>
      <c r="G10" s="294" t="s">
        <v>290</v>
      </c>
      <c r="H10" s="294"/>
      <c r="I10" s="295" t="s">
        <v>291</v>
      </c>
      <c r="J10" s="295"/>
      <c r="K10" s="282" t="s">
        <v>494</v>
      </c>
      <c r="L10" s="283"/>
      <c r="M10" s="283"/>
      <c r="N10" s="284"/>
    </row>
    <row r="11" spans="1:17" s="17" customFormat="1" ht="15.75" customHeight="1">
      <c r="A11" s="175" t="s">
        <v>197</v>
      </c>
      <c r="B11" s="175" t="s">
        <v>294</v>
      </c>
      <c r="C11" s="175" t="s">
        <v>198</v>
      </c>
      <c r="D11" s="175" t="s">
        <v>287</v>
      </c>
      <c r="E11" s="176" t="s">
        <v>292</v>
      </c>
      <c r="F11" s="175" t="s">
        <v>199</v>
      </c>
      <c r="G11" s="177" t="s">
        <v>224</v>
      </c>
      <c r="H11" s="178" t="s">
        <v>293</v>
      </c>
      <c r="I11" s="179" t="s">
        <v>224</v>
      </c>
      <c r="J11" s="180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25" s="5" customFormat="1" ht="15.75" customHeight="1">
      <c r="A12" s="74" t="s">
        <v>331</v>
      </c>
      <c r="B12" s="60">
        <v>500</v>
      </c>
      <c r="C12" s="185" t="s">
        <v>286</v>
      </c>
      <c r="D12" s="185" t="s">
        <v>299</v>
      </c>
      <c r="E12" s="186" t="s">
        <v>492</v>
      </c>
      <c r="F12" s="187"/>
      <c r="G12" s="185" t="s">
        <v>300</v>
      </c>
      <c r="H12" s="188" t="s">
        <v>301</v>
      </c>
      <c r="I12" s="185" t="s">
        <v>302</v>
      </c>
      <c r="J12" s="189" t="s">
        <v>303</v>
      </c>
      <c r="K12" s="190" t="s">
        <v>339</v>
      </c>
      <c r="L12" s="191">
        <v>47.55</v>
      </c>
      <c r="M12" s="192" t="s">
        <v>339</v>
      </c>
      <c r="N12" s="193" t="s">
        <v>340</v>
      </c>
      <c r="Q12" s="2"/>
      <c r="S12" s="251"/>
      <c r="T12" s="251"/>
      <c r="U12" s="251"/>
      <c r="V12" s="251"/>
      <c r="W12" s="251"/>
      <c r="X12" s="251"/>
      <c r="Y12" s="251"/>
    </row>
    <row r="13" spans="1:25" s="5" customFormat="1" ht="17.25" customHeight="1">
      <c r="A13" s="194">
        <v>1</v>
      </c>
      <c r="B13" s="79"/>
      <c r="C13" s="79"/>
      <c r="D13" s="79"/>
      <c r="E13" s="253">
        <f aca="true" t="shared" si="0" ref="E13:E52">IF($C$3="","",$C$3)</f>
      </c>
      <c r="F13" s="92"/>
      <c r="G13" s="93"/>
      <c r="H13" s="229"/>
      <c r="I13" s="93"/>
      <c r="J13" s="229"/>
      <c r="K13" s="141"/>
      <c r="L13" s="228"/>
      <c r="M13" s="195"/>
      <c r="N13" s="196"/>
      <c r="O13" s="5" t="str">
        <f>IF('②参加人数'!E5="","",'②参加人数'!E5)</f>
        <v>1年100m</v>
      </c>
      <c r="Q13" s="2">
        <f aca="true" t="shared" si="1" ref="Q13:Q45">COUNTA(G13,I13)</f>
        <v>0</v>
      </c>
      <c r="S13" s="251"/>
      <c r="T13" s="251"/>
      <c r="U13" s="251"/>
      <c r="V13" s="251"/>
      <c r="W13" s="251"/>
      <c r="X13" s="251"/>
      <c r="Y13" s="251"/>
    </row>
    <row r="14" spans="1:25" s="5" customFormat="1" ht="17.25" customHeight="1">
      <c r="A14" s="194">
        <v>2</v>
      </c>
      <c r="B14" s="79"/>
      <c r="C14" s="79"/>
      <c r="D14" s="79"/>
      <c r="E14" s="253">
        <f t="shared" si="0"/>
      </c>
      <c r="F14" s="92"/>
      <c r="G14" s="93"/>
      <c r="H14" s="229"/>
      <c r="I14" s="93"/>
      <c r="J14" s="229"/>
      <c r="K14" s="141"/>
      <c r="L14" s="228"/>
      <c r="M14" s="195"/>
      <c r="N14" s="196"/>
      <c r="O14" s="5" t="str">
        <f>IF('②参加人数'!E6="","",'②参加人数'!E6)</f>
        <v>2年100m</v>
      </c>
      <c r="Q14" s="2">
        <f t="shared" si="1"/>
        <v>0</v>
      </c>
      <c r="S14" s="252" t="s">
        <v>511</v>
      </c>
      <c r="T14" s="251"/>
      <c r="U14" s="251"/>
      <c r="V14" s="251"/>
      <c r="W14" s="251"/>
      <c r="X14" s="251"/>
      <c r="Y14" s="251"/>
    </row>
    <row r="15" spans="1:25" s="5" customFormat="1" ht="17.25" customHeight="1">
      <c r="A15" s="194">
        <v>3</v>
      </c>
      <c r="B15" s="79"/>
      <c r="C15" s="79"/>
      <c r="D15" s="79"/>
      <c r="E15" s="253">
        <f t="shared" si="0"/>
      </c>
      <c r="F15" s="92"/>
      <c r="G15" s="93"/>
      <c r="H15" s="229"/>
      <c r="I15" s="93"/>
      <c r="J15" s="229"/>
      <c r="K15" s="141"/>
      <c r="L15" s="228"/>
      <c r="M15" s="195"/>
      <c r="N15" s="196"/>
      <c r="O15" s="5" t="str">
        <f>IF('②参加人数'!E7="","",'②参加人数'!E7)</f>
        <v>200m</v>
      </c>
      <c r="Q15" s="2">
        <f t="shared" si="1"/>
        <v>0</v>
      </c>
      <c r="S15" s="251" t="s">
        <v>535</v>
      </c>
      <c r="T15" s="252"/>
      <c r="U15" s="252"/>
      <c r="V15" s="252"/>
      <c r="W15" s="252"/>
      <c r="X15" s="252"/>
      <c r="Y15" s="251"/>
    </row>
    <row r="16" spans="1:25" s="5" customFormat="1" ht="17.25" customHeight="1">
      <c r="A16" s="194">
        <v>4</v>
      </c>
      <c r="B16" s="79"/>
      <c r="C16" s="79"/>
      <c r="D16" s="79"/>
      <c r="E16" s="253">
        <f t="shared" si="0"/>
      </c>
      <c r="F16" s="92"/>
      <c r="G16" s="93"/>
      <c r="H16" s="229"/>
      <c r="I16" s="93"/>
      <c r="J16" s="229"/>
      <c r="K16" s="141"/>
      <c r="L16" s="228"/>
      <c r="M16" s="195"/>
      <c r="N16" s="196"/>
      <c r="O16" s="5" t="str">
        <f>IF('②参加人数'!E8="","",'②参加人数'!E8)</f>
        <v>400m</v>
      </c>
      <c r="Q16" s="2">
        <f t="shared" si="1"/>
        <v>0</v>
      </c>
      <c r="S16" s="251" t="s">
        <v>513</v>
      </c>
      <c r="T16" s="251"/>
      <c r="U16" s="251"/>
      <c r="V16" s="251"/>
      <c r="W16" s="251"/>
      <c r="X16" s="251"/>
      <c r="Y16" s="251"/>
    </row>
    <row r="17" spans="1:25" s="5" customFormat="1" ht="17.25" customHeight="1">
      <c r="A17" s="194">
        <v>5</v>
      </c>
      <c r="B17" s="79"/>
      <c r="C17" s="79"/>
      <c r="D17" s="79"/>
      <c r="E17" s="253">
        <f t="shared" si="0"/>
      </c>
      <c r="F17" s="92"/>
      <c r="G17" s="93"/>
      <c r="H17" s="229"/>
      <c r="I17" s="93"/>
      <c r="J17" s="229"/>
      <c r="K17" s="141"/>
      <c r="L17" s="228"/>
      <c r="M17" s="195"/>
      <c r="N17" s="196"/>
      <c r="O17" s="5" t="str">
        <f>IF('②参加人数'!E9="","",'②参加人数'!E9)</f>
        <v>800m</v>
      </c>
      <c r="Q17" s="2">
        <f t="shared" si="1"/>
        <v>0</v>
      </c>
      <c r="S17" s="251" t="s">
        <v>536</v>
      </c>
      <c r="T17" s="251"/>
      <c r="U17" s="251"/>
      <c r="V17" s="251"/>
      <c r="W17" s="251"/>
      <c r="X17" s="251"/>
      <c r="Y17" s="251"/>
    </row>
    <row r="18" spans="1:19" s="5" customFormat="1" ht="17.25" customHeight="1">
      <c r="A18" s="194">
        <v>6</v>
      </c>
      <c r="B18" s="79"/>
      <c r="C18" s="79"/>
      <c r="D18" s="79"/>
      <c r="E18" s="253">
        <f t="shared" si="0"/>
      </c>
      <c r="F18" s="92"/>
      <c r="G18" s="93"/>
      <c r="H18" s="229"/>
      <c r="I18" s="93"/>
      <c r="J18" s="229"/>
      <c r="K18" s="141"/>
      <c r="L18" s="228"/>
      <c r="M18" s="195"/>
      <c r="N18" s="196"/>
      <c r="O18" s="5" t="str">
        <f>IF('②参加人数'!E10="","",'②参加人数'!E10)</f>
        <v>1500m</v>
      </c>
      <c r="Q18" s="2">
        <f t="shared" si="1"/>
        <v>0</v>
      </c>
      <c r="S18" s="251" t="s">
        <v>537</v>
      </c>
    </row>
    <row r="19" spans="1:24" s="5" customFormat="1" ht="17.25" customHeight="1">
      <c r="A19" s="194">
        <v>7</v>
      </c>
      <c r="B19" s="79"/>
      <c r="C19" s="79"/>
      <c r="D19" s="79"/>
      <c r="E19" s="253">
        <f t="shared" si="0"/>
      </c>
      <c r="F19" s="92"/>
      <c r="G19" s="93"/>
      <c r="H19" s="229"/>
      <c r="I19" s="93"/>
      <c r="J19" s="229"/>
      <c r="K19" s="141"/>
      <c r="L19" s="228"/>
      <c r="M19" s="195"/>
      <c r="N19" s="196"/>
      <c r="O19" s="5" t="str">
        <f>IF('②参加人数'!E11="","",'②参加人数'!E11)</f>
        <v>3000m</v>
      </c>
      <c r="Q19" s="2">
        <f t="shared" si="1"/>
        <v>0</v>
      </c>
      <c r="S19" s="251" t="s">
        <v>538</v>
      </c>
      <c r="T19" s="251"/>
      <c r="U19" s="251"/>
      <c r="V19" s="251"/>
      <c r="W19" s="251"/>
      <c r="X19" s="251"/>
    </row>
    <row r="20" spans="1:25" s="5" customFormat="1" ht="17.25" customHeight="1">
      <c r="A20" s="194">
        <v>8</v>
      </c>
      <c r="B20" s="79"/>
      <c r="C20" s="79"/>
      <c r="D20" s="79"/>
      <c r="E20" s="253">
        <f t="shared" si="0"/>
      </c>
      <c r="F20" s="92"/>
      <c r="G20" s="93"/>
      <c r="H20" s="229"/>
      <c r="I20" s="93"/>
      <c r="J20" s="229"/>
      <c r="K20" s="141"/>
      <c r="L20" s="228"/>
      <c r="M20" s="195"/>
      <c r="N20" s="196"/>
      <c r="O20" s="5" t="str">
        <f>IF('②参加人数'!E12="","",'②参加人数'!E12)</f>
        <v>100mH</v>
      </c>
      <c r="Q20" s="2">
        <f t="shared" si="1"/>
        <v>0</v>
      </c>
      <c r="S20" s="251" t="s">
        <v>539</v>
      </c>
      <c r="T20" s="251"/>
      <c r="U20" s="251"/>
      <c r="V20" s="251"/>
      <c r="W20" s="251"/>
      <c r="X20" s="251"/>
      <c r="Y20" s="251"/>
    </row>
    <row r="21" spans="1:24" s="5" customFormat="1" ht="17.25" customHeight="1">
      <c r="A21" s="194">
        <v>9</v>
      </c>
      <c r="B21" s="79"/>
      <c r="C21" s="79"/>
      <c r="D21" s="79"/>
      <c r="E21" s="253">
        <f t="shared" si="0"/>
      </c>
      <c r="F21" s="92"/>
      <c r="G21" s="93"/>
      <c r="H21" s="229"/>
      <c r="I21" s="93"/>
      <c r="J21" s="229"/>
      <c r="K21" s="141"/>
      <c r="L21" s="228"/>
      <c r="M21" s="195"/>
      <c r="N21" s="196"/>
      <c r="O21" s="5" t="str">
        <f>IF('②参加人数'!E13="","",'②参加人数'!E13)</f>
        <v>走高跳</v>
      </c>
      <c r="Q21" s="2">
        <f t="shared" si="1"/>
        <v>0</v>
      </c>
      <c r="S21" s="251" t="s">
        <v>540</v>
      </c>
      <c r="T21" s="251"/>
      <c r="U21" s="251"/>
      <c r="V21" s="251"/>
      <c r="W21" s="251"/>
      <c r="X21" s="251"/>
    </row>
    <row r="22" spans="1:25" s="5" customFormat="1" ht="17.25" customHeight="1">
      <c r="A22" s="194">
        <v>10</v>
      </c>
      <c r="B22" s="79"/>
      <c r="C22" s="79"/>
      <c r="D22" s="79"/>
      <c r="E22" s="253">
        <f t="shared" si="0"/>
      </c>
      <c r="F22" s="92"/>
      <c r="G22" s="93"/>
      <c r="H22" s="229"/>
      <c r="I22" s="93"/>
      <c r="J22" s="229"/>
      <c r="K22" s="141"/>
      <c r="L22" s="228"/>
      <c r="M22" s="195"/>
      <c r="N22" s="196"/>
      <c r="O22" s="5" t="str">
        <f>IF('②参加人数'!E14="","",'②参加人数'!E14)</f>
        <v>走幅跳</v>
      </c>
      <c r="Q22" s="2">
        <f t="shared" si="1"/>
        <v>0</v>
      </c>
      <c r="S22" s="251" t="s">
        <v>516</v>
      </c>
      <c r="T22" s="251"/>
      <c r="U22" s="251"/>
      <c r="V22" s="251"/>
      <c r="W22" s="251"/>
      <c r="X22" s="251"/>
      <c r="Y22" s="251"/>
    </row>
    <row r="23" spans="1:25" s="5" customFormat="1" ht="17.25" customHeight="1">
      <c r="A23" s="194">
        <v>11</v>
      </c>
      <c r="B23" s="79"/>
      <c r="C23" s="79"/>
      <c r="D23" s="79"/>
      <c r="E23" s="253">
        <f t="shared" si="0"/>
      </c>
      <c r="F23" s="92"/>
      <c r="G23" s="93"/>
      <c r="H23" s="229"/>
      <c r="I23" s="93"/>
      <c r="J23" s="229"/>
      <c r="K23" s="141"/>
      <c r="L23" s="228"/>
      <c r="M23" s="195"/>
      <c r="N23" s="196"/>
      <c r="O23" s="5" t="str">
        <f>IF('②参加人数'!E15="","",'②参加人数'!E15)</f>
        <v>砲丸投②</v>
      </c>
      <c r="Q23" s="2">
        <f t="shared" si="1"/>
        <v>0</v>
      </c>
      <c r="S23" s="251" t="s">
        <v>541</v>
      </c>
      <c r="T23" s="251"/>
      <c r="U23" s="251"/>
      <c r="V23" s="251"/>
      <c r="W23" s="251"/>
      <c r="X23" s="251"/>
      <c r="Y23" s="251"/>
    </row>
    <row r="24" spans="1:25" s="5" customFormat="1" ht="17.25" customHeight="1">
      <c r="A24" s="194">
        <v>12</v>
      </c>
      <c r="B24" s="79"/>
      <c r="C24" s="79"/>
      <c r="D24" s="79"/>
      <c r="E24" s="253">
        <f t="shared" si="0"/>
      </c>
      <c r="F24" s="92"/>
      <c r="G24" s="93"/>
      <c r="H24" s="229"/>
      <c r="I24" s="93"/>
      <c r="J24" s="229"/>
      <c r="K24" s="141"/>
      <c r="L24" s="228"/>
      <c r="M24" s="195"/>
      <c r="N24" s="196"/>
      <c r="O24" s="5" t="str">
        <f>IF('②参加人数'!E16="","",'②参加人数'!E16)</f>
        <v>四種競技</v>
      </c>
      <c r="Q24" s="2">
        <f t="shared" si="1"/>
        <v>0</v>
      </c>
      <c r="S24" s="251" t="s">
        <v>515</v>
      </c>
      <c r="T24" s="251"/>
      <c r="U24" s="251"/>
      <c r="V24" s="251"/>
      <c r="W24" s="251"/>
      <c r="X24" s="251"/>
      <c r="Y24" s="251"/>
    </row>
    <row r="25" spans="1:25" s="5" customFormat="1" ht="17.25" customHeight="1">
      <c r="A25" s="194">
        <v>13</v>
      </c>
      <c r="B25" s="79"/>
      <c r="C25" s="79"/>
      <c r="D25" s="79"/>
      <c r="E25" s="253">
        <f t="shared" si="0"/>
      </c>
      <c r="F25" s="92"/>
      <c r="G25" s="93"/>
      <c r="H25" s="229"/>
      <c r="I25" s="93"/>
      <c r="J25" s="229"/>
      <c r="K25" s="141"/>
      <c r="L25" s="228"/>
      <c r="M25" s="195"/>
      <c r="N25" s="196"/>
      <c r="O25" s="5">
        <f>IF('②参加人数'!E17="","",'②参加人数'!E17)</f>
      </c>
      <c r="Q25" s="2">
        <f t="shared" si="1"/>
        <v>0</v>
      </c>
      <c r="S25" s="251" t="s">
        <v>512</v>
      </c>
      <c r="T25" s="251"/>
      <c r="U25" s="251"/>
      <c r="V25" s="251"/>
      <c r="W25" s="251"/>
      <c r="X25" s="251"/>
      <c r="Y25" s="251"/>
    </row>
    <row r="26" spans="1:25" s="5" customFormat="1" ht="17.25" customHeight="1">
      <c r="A26" s="194">
        <v>14</v>
      </c>
      <c r="B26" s="79"/>
      <c r="C26" s="79"/>
      <c r="D26" s="79"/>
      <c r="E26" s="253">
        <f t="shared" si="0"/>
      </c>
      <c r="F26" s="92"/>
      <c r="G26" s="93"/>
      <c r="H26" s="229"/>
      <c r="I26" s="93"/>
      <c r="J26" s="229"/>
      <c r="K26" s="141"/>
      <c r="L26" s="228"/>
      <c r="M26" s="195"/>
      <c r="N26" s="196"/>
      <c r="O26" s="5">
        <f>IF('②参加人数'!E18="","",'②参加人数'!E18)</f>
      </c>
      <c r="Q26" s="2">
        <f t="shared" si="1"/>
        <v>0</v>
      </c>
      <c r="S26" s="251" t="s">
        <v>542</v>
      </c>
      <c r="T26" s="251"/>
      <c r="U26" s="251"/>
      <c r="V26" s="251"/>
      <c r="W26" s="251"/>
      <c r="X26" s="251"/>
      <c r="Y26" s="251"/>
    </row>
    <row r="27" spans="1:25" s="5" customFormat="1" ht="17.25" customHeight="1">
      <c r="A27" s="194">
        <v>15</v>
      </c>
      <c r="B27" s="79"/>
      <c r="C27" s="79"/>
      <c r="D27" s="79"/>
      <c r="E27" s="253">
        <f t="shared" si="0"/>
      </c>
      <c r="F27" s="92"/>
      <c r="G27" s="93"/>
      <c r="H27" s="229"/>
      <c r="I27" s="93"/>
      <c r="J27" s="229"/>
      <c r="K27" s="141"/>
      <c r="L27" s="228"/>
      <c r="M27" s="195"/>
      <c r="N27" s="196"/>
      <c r="O27" s="5">
        <f>IF('②参加人数'!E19="","",'②参加人数'!E19)</f>
      </c>
      <c r="Q27" s="2">
        <f t="shared" si="1"/>
        <v>0</v>
      </c>
      <c r="S27" s="251" t="s">
        <v>543</v>
      </c>
      <c r="T27" s="251"/>
      <c r="U27" s="251"/>
      <c r="V27" s="251"/>
      <c r="W27" s="251"/>
      <c r="X27" s="251"/>
      <c r="Y27" s="251"/>
    </row>
    <row r="28" spans="1:25" s="5" customFormat="1" ht="17.25" customHeight="1">
      <c r="A28" s="194">
        <v>16</v>
      </c>
      <c r="B28" s="79"/>
      <c r="C28" s="79"/>
      <c r="D28" s="79"/>
      <c r="E28" s="253">
        <f t="shared" si="0"/>
      </c>
      <c r="F28" s="92"/>
      <c r="G28" s="93"/>
      <c r="H28" s="229"/>
      <c r="I28" s="93"/>
      <c r="J28" s="229"/>
      <c r="K28" s="141"/>
      <c r="L28" s="228"/>
      <c r="M28" s="195"/>
      <c r="N28" s="196"/>
      <c r="O28" s="5">
        <f>IF('②参加人数'!E20="","",'②参加人数'!E20)</f>
      </c>
      <c r="Q28" s="2">
        <f t="shared" si="1"/>
        <v>0</v>
      </c>
      <c r="S28" s="251" t="s">
        <v>544</v>
      </c>
      <c r="T28" s="251"/>
      <c r="U28" s="251"/>
      <c r="V28" s="251"/>
      <c r="W28" s="251"/>
      <c r="X28" s="251"/>
      <c r="Y28" s="251"/>
    </row>
    <row r="29" spans="1:25" s="5" customFormat="1" ht="17.25" customHeight="1">
      <c r="A29" s="194">
        <v>17</v>
      </c>
      <c r="B29" s="79"/>
      <c r="C29" s="79"/>
      <c r="D29" s="79"/>
      <c r="E29" s="253">
        <f t="shared" si="0"/>
      </c>
      <c r="F29" s="92"/>
      <c r="G29" s="93"/>
      <c r="H29" s="229"/>
      <c r="I29" s="93"/>
      <c r="J29" s="229"/>
      <c r="K29" s="141"/>
      <c r="L29" s="228"/>
      <c r="M29" s="195"/>
      <c r="N29" s="196"/>
      <c r="O29" s="5">
        <f>IF('②参加人数'!E21="","",'②参加人数'!E21)</f>
      </c>
      <c r="Q29" s="2">
        <f t="shared" si="1"/>
        <v>0</v>
      </c>
      <c r="S29" s="251" t="s">
        <v>545</v>
      </c>
      <c r="T29" s="251"/>
      <c r="U29" s="251"/>
      <c r="V29" s="251"/>
      <c r="W29" s="251"/>
      <c r="X29" s="251"/>
      <c r="Y29" s="251"/>
    </row>
    <row r="30" spans="1:25" s="5" customFormat="1" ht="17.25" customHeight="1">
      <c r="A30" s="194">
        <v>18</v>
      </c>
      <c r="B30" s="79"/>
      <c r="C30" s="79"/>
      <c r="D30" s="79"/>
      <c r="E30" s="253">
        <f t="shared" si="0"/>
      </c>
      <c r="F30" s="92"/>
      <c r="G30" s="93"/>
      <c r="H30" s="229"/>
      <c r="I30" s="93"/>
      <c r="J30" s="229"/>
      <c r="K30" s="141"/>
      <c r="L30" s="228"/>
      <c r="M30" s="195"/>
      <c r="N30" s="196"/>
      <c r="O30" s="5">
        <f>IF('②参加人数'!E22="","",'②参加人数'!E22)</f>
      </c>
      <c r="Q30" s="2">
        <f t="shared" si="1"/>
        <v>0</v>
      </c>
      <c r="S30" s="251" t="s">
        <v>534</v>
      </c>
      <c r="T30" s="251"/>
      <c r="U30" s="251"/>
      <c r="V30" s="251"/>
      <c r="W30" s="251"/>
      <c r="X30" s="251"/>
      <c r="Y30" s="251"/>
    </row>
    <row r="31" spans="1:25" s="5" customFormat="1" ht="17.25" customHeight="1">
      <c r="A31" s="194">
        <v>19</v>
      </c>
      <c r="B31" s="79"/>
      <c r="C31" s="79"/>
      <c r="D31" s="79"/>
      <c r="E31" s="253">
        <f t="shared" si="0"/>
      </c>
      <c r="F31" s="92"/>
      <c r="G31" s="93"/>
      <c r="H31" s="229"/>
      <c r="I31" s="93"/>
      <c r="J31" s="229"/>
      <c r="K31" s="141"/>
      <c r="L31" s="228"/>
      <c r="M31" s="195"/>
      <c r="N31" s="196"/>
      <c r="O31" s="5">
        <f>IF('②参加人数'!E23="","",'②参加人数'!E23)</f>
      </c>
      <c r="Q31" s="2">
        <f t="shared" si="1"/>
        <v>0</v>
      </c>
      <c r="S31" s="251" t="s">
        <v>514</v>
      </c>
      <c r="T31" s="251"/>
      <c r="U31" s="251"/>
      <c r="V31" s="251"/>
      <c r="W31" s="251"/>
      <c r="X31" s="251"/>
      <c r="Y31" s="251"/>
    </row>
    <row r="32" spans="1:25" s="5" customFormat="1" ht="17.25" customHeight="1">
      <c r="A32" s="194">
        <v>20</v>
      </c>
      <c r="B32" s="79"/>
      <c r="C32" s="79"/>
      <c r="D32" s="79"/>
      <c r="E32" s="253">
        <f t="shared" si="0"/>
      </c>
      <c r="F32" s="92"/>
      <c r="G32" s="93"/>
      <c r="H32" s="229"/>
      <c r="I32" s="93"/>
      <c r="J32" s="229"/>
      <c r="K32" s="141"/>
      <c r="L32" s="228"/>
      <c r="M32" s="195"/>
      <c r="N32" s="196"/>
      <c r="O32" s="5">
        <f>IF('②参加人数'!E24="","",'②参加人数'!E24)</f>
      </c>
      <c r="Q32" s="2">
        <f t="shared" si="1"/>
        <v>0</v>
      </c>
      <c r="T32" s="251"/>
      <c r="U32" s="251"/>
      <c r="V32" s="251"/>
      <c r="W32" s="251"/>
      <c r="X32" s="251"/>
      <c r="Y32" s="251"/>
    </row>
    <row r="33" spans="1:17" s="5" customFormat="1" ht="17.25" customHeight="1">
      <c r="A33" s="194">
        <v>21</v>
      </c>
      <c r="B33" s="79"/>
      <c r="C33" s="79"/>
      <c r="D33" s="79"/>
      <c r="E33" s="253">
        <f t="shared" si="0"/>
      </c>
      <c r="F33" s="92"/>
      <c r="G33" s="93"/>
      <c r="H33" s="229"/>
      <c r="I33" s="93"/>
      <c r="J33" s="229"/>
      <c r="K33" s="141"/>
      <c r="L33" s="228"/>
      <c r="M33" s="195"/>
      <c r="N33" s="196"/>
      <c r="O33" s="5">
        <f>IF('②参加人数'!E25="","",'②参加人数'!E25)</f>
      </c>
      <c r="Q33" s="2">
        <f t="shared" si="1"/>
        <v>0</v>
      </c>
    </row>
    <row r="34" spans="1:25" s="5" customFormat="1" ht="17.25" customHeight="1">
      <c r="A34" s="194">
        <v>22</v>
      </c>
      <c r="B34" s="79"/>
      <c r="C34" s="79"/>
      <c r="D34" s="79"/>
      <c r="E34" s="253">
        <f t="shared" si="0"/>
      </c>
      <c r="F34" s="92"/>
      <c r="G34" s="93"/>
      <c r="H34" s="229"/>
      <c r="I34" s="93"/>
      <c r="J34" s="229"/>
      <c r="K34" s="141"/>
      <c r="L34" s="228"/>
      <c r="M34" s="195"/>
      <c r="N34" s="196"/>
      <c r="O34" s="5">
        <f>IF('②参加人数'!E26="","",'②参加人数'!E26)</f>
      </c>
      <c r="Q34" s="2">
        <f t="shared" si="1"/>
        <v>0</v>
      </c>
      <c r="S34" s="251"/>
      <c r="T34" s="251"/>
      <c r="U34" s="251"/>
      <c r="V34" s="251"/>
      <c r="W34" s="251"/>
      <c r="X34" s="251"/>
      <c r="Y34" s="251"/>
    </row>
    <row r="35" spans="1:25" s="5" customFormat="1" ht="17.25" customHeight="1">
      <c r="A35" s="194">
        <v>23</v>
      </c>
      <c r="B35" s="79"/>
      <c r="C35" s="79"/>
      <c r="D35" s="79"/>
      <c r="E35" s="253">
        <f t="shared" si="0"/>
      </c>
      <c r="F35" s="92"/>
      <c r="G35" s="93"/>
      <c r="H35" s="229"/>
      <c r="I35" s="93"/>
      <c r="J35" s="229"/>
      <c r="K35" s="141"/>
      <c r="L35" s="228"/>
      <c r="M35" s="195"/>
      <c r="N35" s="196"/>
      <c r="O35" s="5" t="str">
        <f>IF('②参加人数'!E27="","",'②参加人数'!E27)</f>
        <v>4×100mR</v>
      </c>
      <c r="Q35" s="2">
        <f t="shared" si="1"/>
        <v>0</v>
      </c>
      <c r="S35" s="251"/>
      <c r="T35" s="251"/>
      <c r="U35" s="251"/>
      <c r="V35" s="251"/>
      <c r="W35" s="251"/>
      <c r="X35" s="251"/>
      <c r="Y35" s="251"/>
    </row>
    <row r="36" spans="1:25" s="5" customFormat="1" ht="17.25" customHeight="1">
      <c r="A36" s="194">
        <v>24</v>
      </c>
      <c r="B36" s="79"/>
      <c r="C36" s="79"/>
      <c r="D36" s="79"/>
      <c r="E36" s="253">
        <f t="shared" si="0"/>
      </c>
      <c r="F36" s="92"/>
      <c r="G36" s="93"/>
      <c r="H36" s="229"/>
      <c r="I36" s="93"/>
      <c r="J36" s="229"/>
      <c r="K36" s="141"/>
      <c r="L36" s="228"/>
      <c r="M36" s="195"/>
      <c r="N36" s="196"/>
      <c r="O36" s="5" t="str">
        <f>IF('②参加人数'!E28="","",'②参加人数'!E28)</f>
        <v>4×400mR</v>
      </c>
      <c r="Q36" s="2">
        <f t="shared" si="1"/>
        <v>0</v>
      </c>
      <c r="S36" s="251"/>
      <c r="T36" s="251"/>
      <c r="U36" s="251"/>
      <c r="V36" s="251"/>
      <c r="W36" s="251"/>
      <c r="X36" s="251"/>
      <c r="Y36" s="251"/>
    </row>
    <row r="37" spans="1:25" s="5" customFormat="1" ht="17.25" customHeight="1">
      <c r="A37" s="194">
        <v>25</v>
      </c>
      <c r="B37" s="79"/>
      <c r="C37" s="79"/>
      <c r="D37" s="79"/>
      <c r="E37" s="253">
        <f t="shared" si="0"/>
      </c>
      <c r="F37" s="92"/>
      <c r="G37" s="93"/>
      <c r="H37" s="229"/>
      <c r="I37" s="93"/>
      <c r="J37" s="229"/>
      <c r="K37" s="141"/>
      <c r="L37" s="228"/>
      <c r="M37" s="195"/>
      <c r="N37" s="196"/>
      <c r="O37" s="5">
        <f>IF('②参加人数'!E29="","",'②参加人数'!E29)</f>
      </c>
      <c r="Q37" s="2">
        <f t="shared" si="1"/>
        <v>0</v>
      </c>
      <c r="S37" s="251"/>
      <c r="T37" s="251"/>
      <c r="U37" s="251"/>
      <c r="V37" s="251"/>
      <c r="W37" s="251"/>
      <c r="X37" s="251"/>
      <c r="Y37" s="251"/>
    </row>
    <row r="38" spans="1:25" s="5" customFormat="1" ht="17.25" customHeight="1">
      <c r="A38" s="194">
        <v>26</v>
      </c>
      <c r="B38" s="79"/>
      <c r="C38" s="79"/>
      <c r="D38" s="79"/>
      <c r="E38" s="253">
        <f t="shared" si="0"/>
      </c>
      <c r="F38" s="92"/>
      <c r="G38" s="93"/>
      <c r="H38" s="229"/>
      <c r="I38" s="93"/>
      <c r="J38" s="229"/>
      <c r="K38" s="141"/>
      <c r="L38" s="228"/>
      <c r="M38" s="195"/>
      <c r="N38" s="196"/>
      <c r="O38" s="5">
        <f>IF('②参加人数'!E30="","",'②参加人数'!E30)</f>
      </c>
      <c r="Q38" s="2">
        <f t="shared" si="1"/>
        <v>0</v>
      </c>
      <c r="S38" s="251"/>
      <c r="T38" s="251"/>
      <c r="U38" s="251"/>
      <c r="V38" s="251"/>
      <c r="W38" s="251"/>
      <c r="X38" s="251"/>
      <c r="Y38" s="251"/>
    </row>
    <row r="39" spans="1:25" s="5" customFormat="1" ht="17.25" customHeight="1">
      <c r="A39" s="194">
        <v>27</v>
      </c>
      <c r="B39" s="79"/>
      <c r="C39" s="79"/>
      <c r="D39" s="79"/>
      <c r="E39" s="253">
        <f t="shared" si="0"/>
      </c>
      <c r="F39" s="92"/>
      <c r="G39" s="93"/>
      <c r="H39" s="229"/>
      <c r="I39" s="93"/>
      <c r="J39" s="229"/>
      <c r="K39" s="141"/>
      <c r="L39" s="228"/>
      <c r="M39" s="195"/>
      <c r="N39" s="196"/>
      <c r="O39" s="5">
        <f>IF('②参加人数'!E31="","",'②参加人数'!E31)</f>
      </c>
      <c r="Q39" s="2">
        <f t="shared" si="1"/>
        <v>0</v>
      </c>
      <c r="S39" s="251"/>
      <c r="T39" s="251"/>
      <c r="U39" s="251"/>
      <c r="V39" s="251"/>
      <c r="W39" s="251"/>
      <c r="X39" s="251"/>
      <c r="Y39" s="251"/>
    </row>
    <row r="40" spans="1:25" s="5" customFormat="1" ht="17.25" customHeight="1">
      <c r="A40" s="194">
        <v>28</v>
      </c>
      <c r="B40" s="79"/>
      <c r="C40" s="79"/>
      <c r="D40" s="79"/>
      <c r="E40" s="253">
        <f t="shared" si="0"/>
      </c>
      <c r="F40" s="92"/>
      <c r="G40" s="93"/>
      <c r="H40" s="229"/>
      <c r="I40" s="93"/>
      <c r="J40" s="229"/>
      <c r="K40" s="141"/>
      <c r="L40" s="228"/>
      <c r="M40" s="195"/>
      <c r="N40" s="196"/>
      <c r="O40" s="5">
        <f>IF('②参加人数'!E32="","",'②参加人数'!E32)</f>
      </c>
      <c r="Q40" s="2">
        <f t="shared" si="1"/>
        <v>0</v>
      </c>
      <c r="S40" s="251"/>
      <c r="T40" s="251"/>
      <c r="U40" s="251"/>
      <c r="V40" s="251"/>
      <c r="W40" s="251"/>
      <c r="X40" s="251"/>
      <c r="Y40" s="251"/>
    </row>
    <row r="41" spans="1:25" s="5" customFormat="1" ht="17.25" customHeight="1">
      <c r="A41" s="194">
        <v>29</v>
      </c>
      <c r="B41" s="79"/>
      <c r="C41" s="79"/>
      <c r="D41" s="79"/>
      <c r="E41" s="253">
        <f t="shared" si="0"/>
      </c>
      <c r="F41" s="92"/>
      <c r="G41" s="93"/>
      <c r="H41" s="229"/>
      <c r="I41" s="93"/>
      <c r="J41" s="229"/>
      <c r="K41" s="141"/>
      <c r="L41" s="228"/>
      <c r="M41" s="195"/>
      <c r="N41" s="196"/>
      <c r="Q41" s="2">
        <f t="shared" si="1"/>
        <v>0</v>
      </c>
      <c r="S41" s="251"/>
      <c r="T41" s="251"/>
      <c r="U41" s="251"/>
      <c r="V41" s="251"/>
      <c r="W41" s="251"/>
      <c r="X41" s="251"/>
      <c r="Y41" s="251"/>
    </row>
    <row r="42" spans="1:25" s="5" customFormat="1" ht="17.25" customHeight="1">
      <c r="A42" s="194">
        <v>30</v>
      </c>
      <c r="B42" s="79"/>
      <c r="C42" s="79"/>
      <c r="D42" s="79"/>
      <c r="E42" s="253">
        <f t="shared" si="0"/>
      </c>
      <c r="F42" s="92"/>
      <c r="G42" s="93"/>
      <c r="H42" s="229"/>
      <c r="I42" s="93"/>
      <c r="J42" s="229"/>
      <c r="K42" s="141"/>
      <c r="L42" s="228"/>
      <c r="M42" s="195"/>
      <c r="N42" s="196"/>
      <c r="Q42" s="2">
        <f t="shared" si="1"/>
        <v>0</v>
      </c>
      <c r="S42" s="251"/>
      <c r="T42" s="251"/>
      <c r="U42" s="251"/>
      <c r="V42" s="251"/>
      <c r="W42" s="251"/>
      <c r="X42" s="251"/>
      <c r="Y42" s="251"/>
    </row>
    <row r="43" spans="1:25" s="5" customFormat="1" ht="17.25" customHeight="1">
      <c r="A43" s="194">
        <v>31</v>
      </c>
      <c r="B43" s="79"/>
      <c r="C43" s="79"/>
      <c r="D43" s="79"/>
      <c r="E43" s="253">
        <f t="shared" si="0"/>
      </c>
      <c r="F43" s="92"/>
      <c r="G43" s="93"/>
      <c r="H43" s="229"/>
      <c r="I43" s="93"/>
      <c r="J43" s="229"/>
      <c r="K43" s="141"/>
      <c r="L43" s="228"/>
      <c r="M43" s="195"/>
      <c r="N43" s="196"/>
      <c r="Q43" s="2">
        <f t="shared" si="1"/>
        <v>0</v>
      </c>
      <c r="S43" s="251"/>
      <c r="T43" s="251"/>
      <c r="U43" s="251"/>
      <c r="V43" s="251"/>
      <c r="W43" s="251"/>
      <c r="X43" s="251"/>
      <c r="Y43" s="251"/>
    </row>
    <row r="44" spans="1:25" s="5" customFormat="1" ht="17.25" customHeight="1">
      <c r="A44" s="194">
        <v>32</v>
      </c>
      <c r="B44" s="79"/>
      <c r="C44" s="79"/>
      <c r="D44" s="79"/>
      <c r="E44" s="253">
        <f t="shared" si="0"/>
      </c>
      <c r="F44" s="92"/>
      <c r="G44" s="93"/>
      <c r="H44" s="229"/>
      <c r="I44" s="93"/>
      <c r="J44" s="229"/>
      <c r="K44" s="141"/>
      <c r="L44" s="228"/>
      <c r="M44" s="195"/>
      <c r="N44" s="196"/>
      <c r="Q44" s="2">
        <f t="shared" si="1"/>
        <v>0</v>
      </c>
      <c r="S44" s="251"/>
      <c r="T44" s="251"/>
      <c r="U44" s="251"/>
      <c r="V44" s="251"/>
      <c r="W44" s="251"/>
      <c r="X44" s="251"/>
      <c r="Y44" s="251"/>
    </row>
    <row r="45" spans="1:25" s="5" customFormat="1" ht="17.25" customHeight="1">
      <c r="A45" s="194">
        <v>33</v>
      </c>
      <c r="B45" s="79"/>
      <c r="C45" s="79"/>
      <c r="D45" s="79"/>
      <c r="E45" s="253">
        <f t="shared" si="0"/>
      </c>
      <c r="F45" s="92"/>
      <c r="G45" s="93"/>
      <c r="H45" s="229"/>
      <c r="I45" s="93"/>
      <c r="J45" s="229"/>
      <c r="K45" s="141"/>
      <c r="L45" s="228"/>
      <c r="M45" s="195"/>
      <c r="N45" s="196"/>
      <c r="Q45" s="2">
        <f t="shared" si="1"/>
        <v>0</v>
      </c>
      <c r="S45" s="251"/>
      <c r="T45" s="251"/>
      <c r="U45" s="251"/>
      <c r="V45" s="251"/>
      <c r="W45" s="251"/>
      <c r="X45" s="251"/>
      <c r="Y45" s="251"/>
    </row>
    <row r="46" spans="1:25" s="5" customFormat="1" ht="17.25" customHeight="1">
      <c r="A46" s="194">
        <v>34</v>
      </c>
      <c r="B46" s="79"/>
      <c r="C46" s="79"/>
      <c r="D46" s="79"/>
      <c r="E46" s="253">
        <f t="shared" si="0"/>
      </c>
      <c r="F46" s="92"/>
      <c r="G46" s="93"/>
      <c r="H46" s="229"/>
      <c r="I46" s="93"/>
      <c r="J46" s="229"/>
      <c r="K46" s="141"/>
      <c r="L46" s="228"/>
      <c r="M46" s="195"/>
      <c r="N46" s="196"/>
      <c r="Q46" s="2"/>
      <c r="S46" s="251"/>
      <c r="T46" s="251"/>
      <c r="U46" s="251"/>
      <c r="V46" s="251"/>
      <c r="W46" s="251"/>
      <c r="X46" s="251"/>
      <c r="Y46" s="251"/>
    </row>
    <row r="47" spans="1:25" s="5" customFormat="1" ht="17.25" customHeight="1">
      <c r="A47" s="194">
        <v>35</v>
      </c>
      <c r="B47" s="79"/>
      <c r="C47" s="79"/>
      <c r="D47" s="79"/>
      <c r="E47" s="253">
        <f t="shared" si="0"/>
      </c>
      <c r="F47" s="92"/>
      <c r="G47" s="93"/>
      <c r="H47" s="229"/>
      <c r="I47" s="93"/>
      <c r="J47" s="229"/>
      <c r="K47" s="141"/>
      <c r="L47" s="228"/>
      <c r="M47" s="195"/>
      <c r="N47" s="196"/>
      <c r="Q47" s="2"/>
      <c r="S47" s="251"/>
      <c r="T47" s="251"/>
      <c r="U47" s="251"/>
      <c r="V47" s="251"/>
      <c r="W47" s="251"/>
      <c r="X47" s="251"/>
      <c r="Y47" s="251"/>
    </row>
    <row r="48" spans="1:25" s="5" customFormat="1" ht="17.25" customHeight="1">
      <c r="A48" s="194">
        <v>36</v>
      </c>
      <c r="B48" s="79"/>
      <c r="C48" s="79"/>
      <c r="D48" s="79"/>
      <c r="E48" s="253">
        <f t="shared" si="0"/>
      </c>
      <c r="F48" s="92"/>
      <c r="G48" s="93"/>
      <c r="H48" s="229"/>
      <c r="I48" s="93"/>
      <c r="J48" s="229"/>
      <c r="K48" s="141"/>
      <c r="L48" s="228"/>
      <c r="M48" s="195"/>
      <c r="N48" s="196"/>
      <c r="Q48" s="2"/>
      <c r="S48" s="251"/>
      <c r="T48" s="251"/>
      <c r="U48" s="251"/>
      <c r="V48" s="251"/>
      <c r="W48" s="251"/>
      <c r="X48" s="251"/>
      <c r="Y48" s="251"/>
    </row>
    <row r="49" spans="1:25" s="5" customFormat="1" ht="17.25" customHeight="1">
      <c r="A49" s="194">
        <v>37</v>
      </c>
      <c r="B49" s="79"/>
      <c r="C49" s="79"/>
      <c r="D49" s="79"/>
      <c r="E49" s="253">
        <f t="shared" si="0"/>
      </c>
      <c r="F49" s="92"/>
      <c r="G49" s="93"/>
      <c r="H49" s="229"/>
      <c r="I49" s="93"/>
      <c r="J49" s="229"/>
      <c r="K49" s="141"/>
      <c r="L49" s="228"/>
      <c r="M49" s="195"/>
      <c r="N49" s="196"/>
      <c r="Q49" s="2"/>
      <c r="S49" s="251"/>
      <c r="T49" s="251"/>
      <c r="U49" s="251"/>
      <c r="V49" s="251"/>
      <c r="W49" s="251"/>
      <c r="X49" s="251"/>
      <c r="Y49" s="251"/>
    </row>
    <row r="50" spans="1:25" s="5" customFormat="1" ht="17.25" customHeight="1">
      <c r="A50" s="194">
        <v>38</v>
      </c>
      <c r="B50" s="79"/>
      <c r="C50" s="79"/>
      <c r="D50" s="79"/>
      <c r="E50" s="253">
        <f t="shared" si="0"/>
      </c>
      <c r="F50" s="92"/>
      <c r="G50" s="93"/>
      <c r="H50" s="229"/>
      <c r="I50" s="93"/>
      <c r="J50" s="229"/>
      <c r="K50" s="141"/>
      <c r="L50" s="228"/>
      <c r="M50" s="195"/>
      <c r="N50" s="196"/>
      <c r="Q50" s="2"/>
      <c r="S50" s="251"/>
      <c r="T50" s="251"/>
      <c r="U50" s="251"/>
      <c r="V50" s="251"/>
      <c r="W50" s="251"/>
      <c r="X50" s="251"/>
      <c r="Y50" s="251"/>
    </row>
    <row r="51" spans="1:25" s="5" customFormat="1" ht="17.25" customHeight="1">
      <c r="A51" s="194">
        <v>39</v>
      </c>
      <c r="B51" s="79"/>
      <c r="C51" s="79"/>
      <c r="D51" s="79"/>
      <c r="E51" s="253">
        <f t="shared" si="0"/>
      </c>
      <c r="F51" s="92"/>
      <c r="G51" s="93"/>
      <c r="H51" s="229"/>
      <c r="I51" s="93"/>
      <c r="J51" s="229"/>
      <c r="K51" s="141"/>
      <c r="L51" s="228"/>
      <c r="M51" s="195"/>
      <c r="N51" s="196"/>
      <c r="Q51" s="2"/>
      <c r="S51" s="251"/>
      <c r="T51" s="251"/>
      <c r="U51" s="251"/>
      <c r="V51" s="251"/>
      <c r="W51" s="251"/>
      <c r="X51" s="251"/>
      <c r="Y51" s="251"/>
    </row>
    <row r="52" spans="1:25" s="5" customFormat="1" ht="17.25" customHeight="1">
      <c r="A52" s="194">
        <v>40</v>
      </c>
      <c r="B52" s="79"/>
      <c r="C52" s="79"/>
      <c r="D52" s="79"/>
      <c r="E52" s="253">
        <f t="shared" si="0"/>
      </c>
      <c r="F52" s="92"/>
      <c r="G52" s="93"/>
      <c r="H52" s="229"/>
      <c r="I52" s="93"/>
      <c r="J52" s="229"/>
      <c r="K52" s="141"/>
      <c r="L52" s="228"/>
      <c r="M52" s="195"/>
      <c r="N52" s="196"/>
      <c r="Q52" s="2"/>
      <c r="S52" s="251"/>
      <c r="T52" s="251"/>
      <c r="U52" s="251"/>
      <c r="V52" s="251"/>
      <c r="W52" s="251"/>
      <c r="X52" s="251"/>
      <c r="Y52" s="251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formatCells="0" formatColumns="0" formatRows="0" insertColumns="0" insertRows="0" deleteColumns="0" deleteRows="0" sort="0"/>
  <mergeCells count="14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  <mergeCell ref="B9:E9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$O$12:$O$26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M13:M52 K13:K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229</v>
      </c>
      <c r="C12" s="11" t="s">
        <v>208</v>
      </c>
    </row>
    <row r="13" spans="1:3" ht="13.5">
      <c r="A13" s="11" t="s">
        <v>230</v>
      </c>
      <c r="B13" s="11" t="s">
        <v>231</v>
      </c>
      <c r="C13" s="11" t="s">
        <v>208</v>
      </c>
    </row>
    <row r="14" spans="1:3" ht="13.5">
      <c r="A14" s="11" t="s">
        <v>236</v>
      </c>
      <c r="B14" s="11" t="s">
        <v>237</v>
      </c>
      <c r="C14" s="11" t="s">
        <v>208</v>
      </c>
    </row>
    <row r="15" spans="1:3" ht="13.5">
      <c r="A15" s="11" t="s">
        <v>238</v>
      </c>
      <c r="B15" s="11" t="s">
        <v>239</v>
      </c>
      <c r="C15" s="11" t="s">
        <v>208</v>
      </c>
    </row>
    <row r="16" spans="1:3" ht="13.5">
      <c r="A16" s="11" t="s">
        <v>240</v>
      </c>
      <c r="B16" s="11" t="s">
        <v>241</v>
      </c>
      <c r="C16" s="11" t="s">
        <v>208</v>
      </c>
    </row>
    <row r="17" spans="1:3" ht="13.5">
      <c r="A17" s="11" t="s">
        <v>242</v>
      </c>
      <c r="B17" s="11" t="s">
        <v>243</v>
      </c>
      <c r="C17" s="11" t="s">
        <v>208</v>
      </c>
    </row>
    <row r="18" spans="1:3" ht="13.5">
      <c r="A18" s="11" t="s">
        <v>244</v>
      </c>
      <c r="B18" s="11" t="s">
        <v>245</v>
      </c>
      <c r="C18" s="11" t="s">
        <v>208</v>
      </c>
    </row>
    <row r="19" spans="1:3" ht="13.5">
      <c r="A19" s="11" t="s">
        <v>246</v>
      </c>
      <c r="B19" s="11" t="s">
        <v>247</v>
      </c>
      <c r="C19" s="11" t="s">
        <v>193</v>
      </c>
    </row>
    <row r="20" spans="1:3" ht="13.5">
      <c r="A20" s="11" t="s">
        <v>255</v>
      </c>
      <c r="B20" s="11" t="s">
        <v>256</v>
      </c>
      <c r="C20" s="11" t="s">
        <v>272</v>
      </c>
    </row>
    <row r="21" spans="1:3" ht="13.5">
      <c r="A21" s="11" t="s">
        <v>260</v>
      </c>
      <c r="B21" s="11" t="s">
        <v>261</v>
      </c>
      <c r="C21" s="11" t="s">
        <v>193</v>
      </c>
    </row>
    <row r="22" spans="1:3" ht="13.5">
      <c r="A22" s="11" t="s">
        <v>267</v>
      </c>
      <c r="B22" s="11" t="s">
        <v>123</v>
      </c>
      <c r="C22" s="11" t="s">
        <v>279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229</v>
      </c>
      <c r="C11" s="11" t="s">
        <v>208</v>
      </c>
    </row>
    <row r="12" spans="1:3" ht="13.5">
      <c r="A12" s="11" t="s">
        <v>230</v>
      </c>
      <c r="B12" s="11" t="s">
        <v>231</v>
      </c>
      <c r="C12" s="11" t="s">
        <v>208</v>
      </c>
    </row>
    <row r="13" spans="1:3" ht="13.5">
      <c r="A13" s="11" t="s">
        <v>236</v>
      </c>
      <c r="B13" s="11" t="s">
        <v>237</v>
      </c>
      <c r="C13" s="11" t="s">
        <v>208</v>
      </c>
    </row>
    <row r="14" spans="1:3" ht="13.5">
      <c r="A14" s="11" t="s">
        <v>238</v>
      </c>
      <c r="B14" s="11" t="s">
        <v>239</v>
      </c>
      <c r="C14" s="11" t="s">
        <v>208</v>
      </c>
    </row>
    <row r="15" spans="1:3" ht="13.5">
      <c r="A15" s="11" t="s">
        <v>240</v>
      </c>
      <c r="B15" s="11" t="s">
        <v>241</v>
      </c>
      <c r="C15" s="11" t="s">
        <v>208</v>
      </c>
    </row>
    <row r="16" spans="1:3" ht="13.5">
      <c r="A16" s="11" t="s">
        <v>242</v>
      </c>
      <c r="B16" s="11" t="s">
        <v>243</v>
      </c>
      <c r="C16" s="11" t="s">
        <v>208</v>
      </c>
    </row>
    <row r="17" spans="1:3" ht="13.5">
      <c r="A17" s="11" t="s">
        <v>244</v>
      </c>
      <c r="B17" s="11" t="s">
        <v>245</v>
      </c>
      <c r="C17" s="11" t="s">
        <v>208</v>
      </c>
    </row>
    <row r="18" spans="1:3" ht="13.5">
      <c r="A18" s="11" t="s">
        <v>252</v>
      </c>
      <c r="B18" s="11" t="s">
        <v>247</v>
      </c>
      <c r="C18" s="11" t="s">
        <v>269</v>
      </c>
    </row>
    <row r="19" spans="1:3" ht="13.5">
      <c r="A19" s="11" t="s">
        <v>258</v>
      </c>
      <c r="B19" s="11" t="s">
        <v>256</v>
      </c>
      <c r="C19" s="11" t="s">
        <v>274</v>
      </c>
    </row>
    <row r="20" spans="1:3" ht="13.5">
      <c r="A20" s="11" t="s">
        <v>265</v>
      </c>
      <c r="B20" s="11" t="s">
        <v>261</v>
      </c>
      <c r="C20" s="11" t="s">
        <v>278</v>
      </c>
    </row>
    <row r="21" spans="1:3" ht="13.5">
      <c r="A21" s="11" t="s">
        <v>125</v>
      </c>
      <c r="B21" s="11" t="s">
        <v>123</v>
      </c>
      <c r="C21" s="11" t="s">
        <v>281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229</v>
      </c>
      <c r="C39" s="11" t="s">
        <v>208</v>
      </c>
    </row>
    <row r="40" spans="1:3" ht="13.5">
      <c r="A40" s="11" t="s">
        <v>230</v>
      </c>
      <c r="B40" s="11" t="s">
        <v>231</v>
      </c>
      <c r="C40" s="11" t="s">
        <v>208</v>
      </c>
    </row>
    <row r="41" spans="1:3" ht="13.5">
      <c r="A41" s="11" t="s">
        <v>232</v>
      </c>
      <c r="B41" s="11" t="s">
        <v>233</v>
      </c>
      <c r="C41" s="11" t="s">
        <v>208</v>
      </c>
    </row>
    <row r="42" spans="1:3" ht="13.5">
      <c r="A42" s="11" t="s">
        <v>234</v>
      </c>
      <c r="B42" s="11" t="s">
        <v>235</v>
      </c>
      <c r="C42" s="11" t="s">
        <v>208</v>
      </c>
    </row>
    <row r="43" spans="1:3" ht="13.5">
      <c r="A43" s="11" t="s">
        <v>236</v>
      </c>
      <c r="B43" s="11" t="s">
        <v>237</v>
      </c>
      <c r="C43" s="11" t="s">
        <v>208</v>
      </c>
    </row>
    <row r="44" spans="1:3" ht="13.5">
      <c r="A44" s="11" t="s">
        <v>238</v>
      </c>
      <c r="B44" s="11" t="s">
        <v>239</v>
      </c>
      <c r="C44" s="11" t="s">
        <v>208</v>
      </c>
    </row>
    <row r="45" spans="1:3" ht="13.5">
      <c r="A45" s="11" t="s">
        <v>240</v>
      </c>
      <c r="B45" s="11" t="s">
        <v>241</v>
      </c>
      <c r="C45" s="11" t="s">
        <v>208</v>
      </c>
    </row>
    <row r="46" spans="1:3" ht="13.5">
      <c r="A46" s="11" t="s">
        <v>242</v>
      </c>
      <c r="B46" s="11" t="s">
        <v>243</v>
      </c>
      <c r="C46" s="11" t="s">
        <v>208</v>
      </c>
    </row>
    <row r="47" spans="1:3" ht="13.5">
      <c r="A47" s="11" t="s">
        <v>244</v>
      </c>
      <c r="B47" s="11" t="s">
        <v>245</v>
      </c>
      <c r="C47" s="11" t="s">
        <v>208</v>
      </c>
    </row>
    <row r="48" spans="1:3" ht="13.5">
      <c r="A48" s="11" t="s">
        <v>246</v>
      </c>
      <c r="B48" s="11" t="s">
        <v>247</v>
      </c>
      <c r="C48" s="11" t="s">
        <v>193</v>
      </c>
    </row>
    <row r="49" spans="1:3" ht="13.5">
      <c r="A49" s="11" t="s">
        <v>248</v>
      </c>
      <c r="B49" s="11" t="s">
        <v>247</v>
      </c>
      <c r="C49" s="11" t="s">
        <v>194</v>
      </c>
    </row>
    <row r="50" spans="1:3" ht="13.5">
      <c r="A50" s="11" t="s">
        <v>249</v>
      </c>
      <c r="B50" s="11" t="s">
        <v>247</v>
      </c>
      <c r="C50" s="11" t="s">
        <v>195</v>
      </c>
    </row>
    <row r="51" spans="1:3" ht="13.5">
      <c r="A51" s="11" t="s">
        <v>250</v>
      </c>
      <c r="B51" s="11" t="s">
        <v>247</v>
      </c>
      <c r="C51" s="11" t="s">
        <v>196</v>
      </c>
    </row>
    <row r="52" spans="1:3" ht="13.5">
      <c r="A52" s="11" t="s">
        <v>251</v>
      </c>
      <c r="B52" s="11" t="s">
        <v>247</v>
      </c>
      <c r="C52" s="11" t="s">
        <v>268</v>
      </c>
    </row>
    <row r="53" spans="1:3" ht="13.5">
      <c r="A53" s="11" t="s">
        <v>252</v>
      </c>
      <c r="B53" s="11" t="s">
        <v>247</v>
      </c>
      <c r="C53" s="11" t="s">
        <v>269</v>
      </c>
    </row>
    <row r="54" spans="1:3" ht="13.5">
      <c r="A54" s="11" t="s">
        <v>253</v>
      </c>
      <c r="B54" s="11" t="s">
        <v>247</v>
      </c>
      <c r="C54" s="11" t="s">
        <v>270</v>
      </c>
    </row>
    <row r="55" spans="1:3" ht="13.5">
      <c r="A55" s="11" t="s">
        <v>254</v>
      </c>
      <c r="B55" s="11" t="s">
        <v>247</v>
      </c>
      <c r="C55" s="11" t="s">
        <v>271</v>
      </c>
    </row>
    <row r="56" spans="1:3" ht="13.5">
      <c r="A56" s="11" t="s">
        <v>255</v>
      </c>
      <c r="B56" s="11" t="s">
        <v>256</v>
      </c>
      <c r="C56" s="11" t="s">
        <v>272</v>
      </c>
    </row>
    <row r="57" spans="1:3" ht="13.5">
      <c r="A57" s="11" t="s">
        <v>257</v>
      </c>
      <c r="B57" s="11" t="s">
        <v>256</v>
      </c>
      <c r="C57" s="11" t="s">
        <v>273</v>
      </c>
    </row>
    <row r="58" spans="1:3" ht="13.5">
      <c r="A58" s="11" t="s">
        <v>258</v>
      </c>
      <c r="B58" s="11" t="s">
        <v>256</v>
      </c>
      <c r="C58" s="11" t="s">
        <v>274</v>
      </c>
    </row>
    <row r="59" spans="1:3" ht="13.5">
      <c r="A59" s="11" t="s">
        <v>259</v>
      </c>
      <c r="B59" s="11" t="s">
        <v>256</v>
      </c>
      <c r="C59" s="11" t="s">
        <v>275</v>
      </c>
    </row>
    <row r="60" spans="1:3" ht="13.5">
      <c r="A60" s="11" t="s">
        <v>260</v>
      </c>
      <c r="B60" s="11" t="s">
        <v>261</v>
      </c>
      <c r="C60" s="11" t="s">
        <v>193</v>
      </c>
    </row>
    <row r="61" spans="1:3" ht="13.5">
      <c r="A61" s="11" t="s">
        <v>262</v>
      </c>
      <c r="B61" s="11" t="s">
        <v>261</v>
      </c>
      <c r="C61" s="11" t="s">
        <v>276</v>
      </c>
    </row>
    <row r="62" spans="1:3" ht="13.5">
      <c r="A62" s="11" t="s">
        <v>263</v>
      </c>
      <c r="B62" s="11" t="s">
        <v>261</v>
      </c>
      <c r="C62" s="11" t="s">
        <v>195</v>
      </c>
    </row>
    <row r="63" spans="1:3" ht="13.5">
      <c r="A63" s="11" t="s">
        <v>264</v>
      </c>
      <c r="B63" s="11" t="s">
        <v>261</v>
      </c>
      <c r="C63" s="11" t="s">
        <v>277</v>
      </c>
    </row>
    <row r="64" spans="1:3" ht="13.5">
      <c r="A64" s="11" t="s">
        <v>265</v>
      </c>
      <c r="B64" s="11" t="s">
        <v>261</v>
      </c>
      <c r="C64" s="11" t="s">
        <v>278</v>
      </c>
    </row>
    <row r="65" spans="1:3" ht="13.5">
      <c r="A65" s="11" t="s">
        <v>266</v>
      </c>
      <c r="B65" s="11" t="s">
        <v>261</v>
      </c>
      <c r="C65" s="11" t="s">
        <v>270</v>
      </c>
    </row>
    <row r="66" spans="1:3" ht="13.5">
      <c r="A66" s="11" t="s">
        <v>267</v>
      </c>
      <c r="B66" s="11" t="s">
        <v>123</v>
      </c>
      <c r="C66" s="11" t="s">
        <v>279</v>
      </c>
    </row>
    <row r="67" spans="1:3" ht="13.5">
      <c r="A67" s="11" t="s">
        <v>124</v>
      </c>
      <c r="B67" s="11" t="s">
        <v>123</v>
      </c>
      <c r="C67" s="11" t="s">
        <v>280</v>
      </c>
    </row>
    <row r="68" spans="1:3" ht="13.5">
      <c r="A68" s="11" t="s">
        <v>125</v>
      </c>
      <c r="B68" s="11" t="s">
        <v>123</v>
      </c>
      <c r="C68" s="11" t="s">
        <v>281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18" customHeight="1">
      <c r="A1" s="24" t="str">
        <f>IF('①男子一覧'!C1="",'①女子一覧'!C1,'①男子一覧'!C1)&amp;"参加者数確認表"</f>
        <v>新人陸上大会参加者数確認表</v>
      </c>
      <c r="B1" s="24"/>
      <c r="C1" s="24"/>
      <c r="D1" s="24"/>
      <c r="E1" s="24"/>
      <c r="F1" s="26"/>
      <c r="G1" s="19"/>
      <c r="H1" s="19"/>
    </row>
    <row r="2" spans="1:8" ht="19.5" customHeight="1">
      <c r="A2" s="19"/>
      <c r="B2" s="19"/>
      <c r="C2" s="39" t="s">
        <v>317</v>
      </c>
      <c r="D2" s="312">
        <f>IF('申込必要事項'!D3="","",'申込必要事項'!D3)</f>
      </c>
      <c r="E2" s="312"/>
      <c r="F2" s="312"/>
      <c r="G2" s="19"/>
      <c r="H2" s="19"/>
    </row>
    <row r="3" spans="1:8" ht="11.25" customHeight="1" thickBot="1">
      <c r="A3" s="19"/>
      <c r="B3" s="19"/>
      <c r="C3" s="19"/>
      <c r="D3" s="19"/>
      <c r="E3" s="19"/>
      <c r="F3" s="19"/>
      <c r="G3" s="19"/>
      <c r="H3" s="19"/>
    </row>
    <row r="4" spans="1:8" ht="17.25" customHeight="1" thickBot="1">
      <c r="A4" s="27" t="s">
        <v>283</v>
      </c>
      <c r="B4" s="28" t="s">
        <v>288</v>
      </c>
      <c r="C4" s="29" t="s">
        <v>227</v>
      </c>
      <c r="D4" s="27" t="s">
        <v>283</v>
      </c>
      <c r="E4" s="28" t="s">
        <v>288</v>
      </c>
      <c r="F4" s="30" t="s">
        <v>227</v>
      </c>
      <c r="G4" s="20"/>
      <c r="H4" s="19"/>
    </row>
    <row r="5" spans="1:8" ht="18" customHeight="1" thickTop="1">
      <c r="A5" s="313" t="s">
        <v>225</v>
      </c>
      <c r="B5" s="66" t="s">
        <v>325</v>
      </c>
      <c r="C5" s="61">
        <f>COUNTIF('①男子一覧'!$G$13:$I$52,B5)</f>
        <v>0</v>
      </c>
      <c r="D5" s="313" t="s">
        <v>226</v>
      </c>
      <c r="E5" s="66" t="s">
        <v>325</v>
      </c>
      <c r="F5" s="21">
        <f>COUNTIF('①女子一覧'!$G$13:$I$52,E5)</f>
        <v>0</v>
      </c>
      <c r="G5" s="22"/>
      <c r="H5" s="19"/>
    </row>
    <row r="6" spans="1:8" ht="18" customHeight="1">
      <c r="A6" s="314"/>
      <c r="B6" s="73" t="s">
        <v>326</v>
      </c>
      <c r="C6" s="49">
        <f>COUNTIF('①男子一覧'!$G$13:$I$52,B6)</f>
        <v>0</v>
      </c>
      <c r="D6" s="314"/>
      <c r="E6" s="73" t="s">
        <v>326</v>
      </c>
      <c r="F6" s="23">
        <f>COUNTIF('①女子一覧'!$G$13:$I$52,E6)</f>
        <v>0</v>
      </c>
      <c r="G6" s="22"/>
      <c r="H6" s="19"/>
    </row>
    <row r="7" spans="1:8" ht="18" customHeight="1">
      <c r="A7" s="314"/>
      <c r="B7" s="73" t="s">
        <v>67</v>
      </c>
      <c r="C7" s="49">
        <f>COUNTIF('①男子一覧'!$G$13:$I$52,B7)</f>
        <v>0</v>
      </c>
      <c r="D7" s="314"/>
      <c r="E7" s="73" t="s">
        <v>67</v>
      </c>
      <c r="F7" s="23">
        <f>COUNTIF('①女子一覧'!$G$13:$I$52,E7)</f>
        <v>0</v>
      </c>
      <c r="G7" s="22"/>
      <c r="H7" s="19"/>
    </row>
    <row r="8" spans="1:8" ht="18" customHeight="1">
      <c r="A8" s="314"/>
      <c r="B8" s="67" t="s">
        <v>69</v>
      </c>
      <c r="C8" s="49">
        <f>COUNTIF('①男子一覧'!$G$13:$I$52,B8)</f>
        <v>0</v>
      </c>
      <c r="D8" s="314"/>
      <c r="E8" s="67" t="s">
        <v>493</v>
      </c>
      <c r="F8" s="23">
        <f>COUNTIF('①女子一覧'!$G$13:$I$52,E8)</f>
        <v>0</v>
      </c>
      <c r="G8" s="22"/>
      <c r="H8" s="19"/>
    </row>
    <row r="9" spans="1:8" ht="18" customHeight="1">
      <c r="A9" s="314"/>
      <c r="B9" s="67" t="s">
        <v>71</v>
      </c>
      <c r="C9" s="49">
        <f>COUNTIF('①男子一覧'!$G$13:$I$52,B9)</f>
        <v>0</v>
      </c>
      <c r="D9" s="314"/>
      <c r="E9" s="67" t="s">
        <v>71</v>
      </c>
      <c r="F9" s="23">
        <f>COUNTIF('①女子一覧'!$G$13:$I$52,E9)</f>
        <v>0</v>
      </c>
      <c r="G9" s="22"/>
      <c r="H9" s="19"/>
    </row>
    <row r="10" spans="1:8" ht="18" customHeight="1">
      <c r="A10" s="314"/>
      <c r="B10" s="67" t="s">
        <v>336</v>
      </c>
      <c r="C10" s="49">
        <f>COUNTIF('①男子一覧'!$G$13:$I$52,B10)</f>
        <v>0</v>
      </c>
      <c r="D10" s="314"/>
      <c r="E10" s="67" t="s">
        <v>202</v>
      </c>
      <c r="F10" s="23">
        <f>COUNTIF('①女子一覧'!$G$13:$I$52,E10)</f>
        <v>0</v>
      </c>
      <c r="G10" s="22"/>
      <c r="H10" s="19"/>
    </row>
    <row r="11" spans="1:8" ht="18" customHeight="1">
      <c r="A11" s="314"/>
      <c r="B11" s="67" t="s">
        <v>202</v>
      </c>
      <c r="C11" s="49">
        <f>COUNTIF('①男子一覧'!$G$13:$I$52,B11)</f>
        <v>0</v>
      </c>
      <c r="D11" s="314"/>
      <c r="E11" s="67" t="s">
        <v>203</v>
      </c>
      <c r="F11" s="23">
        <f>COUNTIF('①女子一覧'!$G$13:$I$52,E11)</f>
        <v>0</v>
      </c>
      <c r="G11" s="22"/>
      <c r="H11" s="19"/>
    </row>
    <row r="12" spans="1:8" ht="18" customHeight="1">
      <c r="A12" s="314"/>
      <c r="B12" s="67" t="s">
        <v>203</v>
      </c>
      <c r="C12" s="49">
        <f>COUNTIF('①男子一覧'!$G$13:$I$52,B12)</f>
        <v>0</v>
      </c>
      <c r="D12" s="314"/>
      <c r="E12" s="67" t="s">
        <v>89</v>
      </c>
      <c r="F12" s="23">
        <f>COUNTIF('①女子一覧'!$G$13:$I$52,E12)</f>
        <v>0</v>
      </c>
      <c r="G12" s="22"/>
      <c r="H12" s="19"/>
    </row>
    <row r="13" spans="1:8" ht="18" customHeight="1">
      <c r="A13" s="314"/>
      <c r="B13" s="67" t="s">
        <v>547</v>
      </c>
      <c r="C13" s="49">
        <f>COUNTIF('①男子一覧'!$G$13:$I$52,B13)</f>
        <v>0</v>
      </c>
      <c r="D13" s="314"/>
      <c r="E13" s="67" t="s">
        <v>239</v>
      </c>
      <c r="F13" s="23">
        <f>COUNTIF('①女子一覧'!$G$13:$I$52,E13)</f>
        <v>0</v>
      </c>
      <c r="G13" s="22"/>
      <c r="H13" s="19"/>
    </row>
    <row r="14" spans="1:8" ht="18" customHeight="1">
      <c r="A14" s="314"/>
      <c r="B14" s="67" t="s">
        <v>100</v>
      </c>
      <c r="C14" s="49">
        <f>COUNTIF('①男子一覧'!$G$13:$I$52,B14)</f>
        <v>0</v>
      </c>
      <c r="D14" s="314"/>
      <c r="E14" s="67" t="s">
        <v>228</v>
      </c>
      <c r="F14" s="23">
        <f>COUNTIF('①女子一覧'!$G$13:$I$52,E14)</f>
        <v>0</v>
      </c>
      <c r="G14" s="22"/>
      <c r="H14" s="19"/>
    </row>
    <row r="15" spans="1:8" ht="18" customHeight="1">
      <c r="A15" s="314"/>
      <c r="B15" s="67" t="s">
        <v>239</v>
      </c>
      <c r="C15" s="49">
        <f>COUNTIF('①男子一覧'!$G$13:$I$52,B15)</f>
        <v>0</v>
      </c>
      <c r="D15" s="314"/>
      <c r="E15" s="67" t="s">
        <v>328</v>
      </c>
      <c r="F15" s="23">
        <f>COUNTIF('①女子一覧'!$G$13:$I$52,E15)</f>
        <v>0</v>
      </c>
      <c r="G15" s="22"/>
      <c r="H15" s="19"/>
    </row>
    <row r="16" spans="1:8" ht="18" customHeight="1">
      <c r="A16" s="314"/>
      <c r="B16" s="67" t="s">
        <v>241</v>
      </c>
      <c r="C16" s="49">
        <f>COUNTIF('①男子一覧'!$G$13:$I$52,B16)</f>
        <v>0</v>
      </c>
      <c r="D16" s="314"/>
      <c r="E16" s="67" t="s">
        <v>484</v>
      </c>
      <c r="F16" s="23">
        <f>COUNTIF('①女子一覧'!$G$13:$I$52,E16)</f>
        <v>0</v>
      </c>
      <c r="G16" s="22"/>
      <c r="H16" s="19"/>
    </row>
    <row r="17" spans="1:8" ht="18" customHeight="1">
      <c r="A17" s="314"/>
      <c r="B17" s="67" t="s">
        <v>228</v>
      </c>
      <c r="C17" s="49">
        <f>COUNTIF('①男子一覧'!$G$13:$I$52,B17)</f>
        <v>0</v>
      </c>
      <c r="D17" s="314"/>
      <c r="E17" s="71"/>
      <c r="F17" s="23">
        <f>COUNTIF('①女子一覧'!$G$13:$I$52,E17)</f>
        <v>0</v>
      </c>
      <c r="G17" s="22"/>
      <c r="H17" s="19"/>
    </row>
    <row r="18" spans="1:8" ht="18" customHeight="1">
      <c r="A18" s="314"/>
      <c r="B18" s="67" t="s">
        <v>327</v>
      </c>
      <c r="C18" s="49">
        <f>COUNTIF('①男子一覧'!$G$13:$I$52,B18)</f>
        <v>0</v>
      </c>
      <c r="D18" s="314"/>
      <c r="E18" s="71"/>
      <c r="F18" s="23">
        <f>COUNTIF('①女子一覧'!$G$13:$I$52,E18)</f>
        <v>0</v>
      </c>
      <c r="G18" s="22"/>
      <c r="H18" s="19"/>
    </row>
    <row r="19" spans="1:8" ht="18" customHeight="1">
      <c r="A19" s="314"/>
      <c r="B19" s="67" t="s">
        <v>484</v>
      </c>
      <c r="C19" s="49">
        <f>COUNTIF('①男子一覧'!$G$13:$I$52,B19)</f>
        <v>0</v>
      </c>
      <c r="D19" s="314"/>
      <c r="E19" s="71"/>
      <c r="F19" s="23">
        <f>COUNTIF('①女子一覧'!$G$13:$I$52,E19)</f>
        <v>0</v>
      </c>
      <c r="G19" s="22"/>
      <c r="H19" s="19"/>
    </row>
    <row r="20" spans="1:8" ht="18" customHeight="1">
      <c r="A20" s="314"/>
      <c r="B20" s="68"/>
      <c r="C20" s="49">
        <f>COUNTIF('①男子一覧'!$G$13:$I$52,B20)</f>
        <v>0</v>
      </c>
      <c r="D20" s="314"/>
      <c r="E20" s="71"/>
      <c r="F20" s="23">
        <f>COUNTIF('①女子一覧'!$G$13:$I$52,E20)</f>
        <v>0</v>
      </c>
      <c r="G20" s="22"/>
      <c r="H20" s="19"/>
    </row>
    <row r="21" spans="1:8" ht="18" customHeight="1">
      <c r="A21" s="314"/>
      <c r="B21" s="68"/>
      <c r="C21" s="49">
        <f>COUNTIF('①男子一覧'!$G$13:$I$52,B21)</f>
        <v>0</v>
      </c>
      <c r="D21" s="314"/>
      <c r="E21" s="71"/>
      <c r="F21" s="23">
        <f>COUNTIF('①女子一覧'!$G$13:$I$52,E21)</f>
        <v>0</v>
      </c>
      <c r="G21" s="22"/>
      <c r="H21" s="19"/>
    </row>
    <row r="22" spans="1:8" ht="18" customHeight="1">
      <c r="A22" s="314"/>
      <c r="B22" s="68"/>
      <c r="C22" s="49">
        <f>COUNTIF('①男子一覧'!$G$13:$I$52,B22)</f>
        <v>0</v>
      </c>
      <c r="D22" s="314"/>
      <c r="E22" s="71"/>
      <c r="F22" s="23">
        <f>COUNTIF('①女子一覧'!$G$13:$I$52,E22)</f>
        <v>0</v>
      </c>
      <c r="G22" s="22"/>
      <c r="H22" s="19"/>
    </row>
    <row r="23" spans="1:8" ht="18" customHeight="1">
      <c r="A23" s="314"/>
      <c r="B23" s="68"/>
      <c r="C23" s="49">
        <f>COUNTIF('①男子一覧'!$G$13:$I$52,B23)</f>
        <v>0</v>
      </c>
      <c r="D23" s="314"/>
      <c r="E23" s="71"/>
      <c r="F23" s="23">
        <f>COUNTIF('①女子一覧'!$G$13:$I$52,E23)</f>
        <v>0</v>
      </c>
      <c r="G23" s="19"/>
      <c r="H23" s="19"/>
    </row>
    <row r="24" spans="1:8" ht="18" customHeight="1">
      <c r="A24" s="314"/>
      <c r="B24" s="68"/>
      <c r="C24" s="49">
        <f>COUNTIF('①男子一覧'!$G$13:$I$52,B24)</f>
        <v>0</v>
      </c>
      <c r="D24" s="314"/>
      <c r="E24" s="71"/>
      <c r="F24" s="23">
        <f>COUNTIF('①女子一覧'!$G$13:$I$52,E24)</f>
        <v>0</v>
      </c>
      <c r="G24" s="19"/>
      <c r="H24" s="19"/>
    </row>
    <row r="25" spans="1:8" ht="18" customHeight="1" thickBot="1">
      <c r="A25" s="315"/>
      <c r="B25" s="69"/>
      <c r="C25" s="50">
        <f>COUNTIF('①男子一覧'!$G$13:$I$52,B25)</f>
        <v>0</v>
      </c>
      <c r="D25" s="315"/>
      <c r="E25" s="72"/>
      <c r="F25" s="35">
        <f>COUNTIF('①女子一覧'!$G$13:$I$52,E25)</f>
        <v>0</v>
      </c>
      <c r="G25" s="19"/>
      <c r="H25" s="19"/>
    </row>
    <row r="26" spans="1:8" ht="15" customHeight="1" thickBot="1">
      <c r="A26" s="44"/>
      <c r="B26" s="45"/>
      <c r="C26" s="46"/>
      <c r="D26" s="44"/>
      <c r="E26" s="47"/>
      <c r="F26" s="48"/>
      <c r="G26" s="19"/>
      <c r="H26" s="19"/>
    </row>
    <row r="27" spans="1:8" ht="18" customHeight="1">
      <c r="A27" s="310" t="s">
        <v>225</v>
      </c>
      <c r="B27" s="70" t="s">
        <v>324</v>
      </c>
      <c r="C27" s="62">
        <f>SUM(C31:C36)</f>
        <v>0</v>
      </c>
      <c r="D27" s="310" t="s">
        <v>226</v>
      </c>
      <c r="E27" s="70" t="s">
        <v>324</v>
      </c>
      <c r="F27" s="63">
        <f>SUM(F31:F35)</f>
        <v>0</v>
      </c>
      <c r="G27" s="19"/>
      <c r="H27" s="19"/>
    </row>
    <row r="28" spans="1:8" ht="18" customHeight="1" thickBot="1">
      <c r="A28" s="311"/>
      <c r="B28" s="145" t="s">
        <v>341</v>
      </c>
      <c r="C28" s="146">
        <f>SUM(C37:C41)</f>
        <v>0</v>
      </c>
      <c r="D28" s="311"/>
      <c r="E28" s="145" t="s">
        <v>341</v>
      </c>
      <c r="F28" s="146">
        <f>SUM(F37:F41)</f>
        <v>0</v>
      </c>
      <c r="G28" s="19"/>
      <c r="H28" s="19"/>
    </row>
    <row r="29" spans="1:8" ht="18.75" customHeight="1">
      <c r="A29" s="19"/>
      <c r="B29" s="19"/>
      <c r="C29" s="19"/>
      <c r="D29" s="19"/>
      <c r="E29" s="19"/>
      <c r="F29" s="19"/>
      <c r="G29" s="19"/>
      <c r="H29" s="19"/>
    </row>
    <row r="30" spans="1:8" ht="18.75" customHeight="1">
      <c r="A30" s="19"/>
      <c r="B30" s="75"/>
      <c r="C30" s="75"/>
      <c r="D30" s="75"/>
      <c r="E30" s="75"/>
      <c r="F30" s="75"/>
      <c r="G30" s="19"/>
      <c r="H30" s="19"/>
    </row>
    <row r="31" spans="1:8" ht="18.75" customHeight="1">
      <c r="A31" s="19"/>
      <c r="B31" s="75"/>
      <c r="C31" s="75">
        <f>IF(COUNTIF('①男子一覧'!$K$13:$K$52,"A")&gt;=1,1,0)</f>
        <v>0</v>
      </c>
      <c r="D31" s="75"/>
      <c r="E31" s="75"/>
      <c r="F31" s="75">
        <f>IF(COUNTIF('①女子一覧'!$K$13:$K$52,"A")&gt;=1,1,0)</f>
        <v>0</v>
      </c>
      <c r="G31" s="19"/>
      <c r="H31" s="19"/>
    </row>
    <row r="32" spans="2:6" ht="18.75" customHeight="1">
      <c r="B32" s="76"/>
      <c r="C32" s="75">
        <f>IF(COUNTIF('①男子一覧'!$K$13:$K$52,"B")&gt;=1,1,0)</f>
        <v>0</v>
      </c>
      <c r="D32" s="76"/>
      <c r="E32" s="76"/>
      <c r="F32" s="75">
        <f>IF(COUNTIF('①女子一覧'!$K$13:$K$52,"B")&gt;=1,1,0)</f>
        <v>0</v>
      </c>
    </row>
    <row r="33" spans="2:6" ht="18.75" customHeight="1">
      <c r="B33" s="76"/>
      <c r="C33" s="75">
        <f>IF(COUNTIF('①男子一覧'!$K$13:$K$52,"C")&gt;=1,1,0)</f>
        <v>0</v>
      </c>
      <c r="D33" s="76"/>
      <c r="E33" s="76"/>
      <c r="F33" s="75">
        <f>IF(COUNTIF('①女子一覧'!$K$13:$K$52,"C")&gt;=1,1,0)</f>
        <v>0</v>
      </c>
    </row>
    <row r="34" spans="2:6" ht="18.75" customHeight="1">
      <c r="B34" s="76"/>
      <c r="C34" s="75">
        <f>IF(COUNTIF('①男子一覧'!$K$13:$K$52,"D")&gt;=1,1,0)</f>
        <v>0</v>
      </c>
      <c r="D34" s="76"/>
      <c r="E34" s="76"/>
      <c r="F34" s="75">
        <f>IF(COUNTIF('①女子一覧'!$K$13:$K$52,"D")&gt;=1,1,0)</f>
        <v>0</v>
      </c>
    </row>
    <row r="35" spans="2:6" ht="18.75" customHeight="1">
      <c r="B35" s="76"/>
      <c r="C35" s="75">
        <f>IF(COUNTIF('①男子一覧'!$K$13:$K$52,"E")&gt;=1,1,0)</f>
        <v>0</v>
      </c>
      <c r="D35" s="76"/>
      <c r="E35" s="76"/>
      <c r="F35" s="75">
        <f>IF(COUNTIF('①女子一覧'!$K$13:$K$52,"E")&gt;=1,1,0)</f>
        <v>0</v>
      </c>
    </row>
    <row r="36" spans="2:6" ht="18.75" customHeight="1">
      <c r="B36" s="76"/>
      <c r="C36" s="76"/>
      <c r="D36" s="76"/>
      <c r="E36" s="76"/>
      <c r="F36" s="75"/>
    </row>
    <row r="37" spans="2:6" ht="18.75" customHeight="1">
      <c r="B37" s="76"/>
      <c r="C37" s="75">
        <f>IF(COUNTIF('①男子一覧'!$M$13:$M$52,"A")&gt;=1,1,0)</f>
        <v>0</v>
      </c>
      <c r="D37" s="76"/>
      <c r="E37" s="76"/>
      <c r="F37" s="75">
        <f>IF(COUNTIF('①女子一覧'!$M$13:$M$52,"A")&gt;=1,1,0)</f>
        <v>0</v>
      </c>
    </row>
    <row r="38" spans="2:6" ht="18.75" customHeight="1">
      <c r="B38" s="76"/>
      <c r="C38" s="75">
        <f>IF(COUNTIF('①男子一覧'!$M$13:$M$52,"B")&gt;=1,1,0)</f>
        <v>0</v>
      </c>
      <c r="D38" s="76"/>
      <c r="E38" s="76"/>
      <c r="F38" s="75">
        <f>IF(COUNTIF('①女子一覧'!$M$13:$M$52,"B")&gt;=1,1,0)</f>
        <v>0</v>
      </c>
    </row>
    <row r="39" spans="2:6" ht="18.75" customHeight="1">
      <c r="B39" s="76"/>
      <c r="C39" s="75">
        <f>IF(COUNTIF('①男子一覧'!$M$13:$M$52,"C")&gt;=1,1,0)</f>
        <v>0</v>
      </c>
      <c r="D39" s="76"/>
      <c r="E39" s="76"/>
      <c r="F39" s="75">
        <f>IF(COUNTIF('①女子一覧'!$M$13:$M$52,"C")&gt;=1,1,0)</f>
        <v>0</v>
      </c>
    </row>
    <row r="40" spans="2:6" ht="18.75" customHeight="1">
      <c r="B40" s="76"/>
      <c r="C40" s="75">
        <f>IF(COUNTIF('①男子一覧'!$M$13:$M$52,"D")&gt;=1,1,0)</f>
        <v>0</v>
      </c>
      <c r="D40" s="76"/>
      <c r="E40" s="76"/>
      <c r="F40" s="75">
        <f>IF(COUNTIF('①女子一覧'!$M$13:$M$52,"D")&gt;=1,1,0)</f>
        <v>0</v>
      </c>
    </row>
    <row r="41" spans="2:6" ht="18.75" customHeight="1">
      <c r="B41" s="76"/>
      <c r="C41" s="75">
        <f>IF(COUNTIF('①男子一覧'!$M$13:$M$52,"E")&gt;=1,1,0)</f>
        <v>0</v>
      </c>
      <c r="D41" s="76"/>
      <c r="E41" s="76"/>
      <c r="F41" s="75">
        <f>IF(COUNTIF('①女子一覧'!$M$13:$M$52,"E")&gt;=1,1,0)</f>
        <v>0</v>
      </c>
    </row>
    <row r="42" spans="2:6" ht="18.75" customHeight="1">
      <c r="B42" s="76"/>
      <c r="C42" s="76"/>
      <c r="D42" s="76"/>
      <c r="E42" s="76"/>
      <c r="F42" s="76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J20" sqref="J20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5" t="s">
        <v>296</v>
      </c>
      <c r="B1" s="326"/>
      <c r="C1" s="327" t="s">
        <v>486</v>
      </c>
      <c r="D1" s="328"/>
      <c r="E1" s="329"/>
      <c r="F1" s="31"/>
      <c r="G1" s="281" t="s">
        <v>498</v>
      </c>
      <c r="H1" s="281"/>
      <c r="I1" s="281"/>
      <c r="J1" s="330" t="s">
        <v>449</v>
      </c>
      <c r="K1" s="330"/>
      <c r="L1" s="330"/>
      <c r="M1" s="330"/>
      <c r="N1" s="330"/>
    </row>
    <row r="2" spans="1:14" ht="15.75" customHeight="1" thickBot="1">
      <c r="A2" s="32"/>
      <c r="B2" s="32"/>
      <c r="C2" s="309" t="s">
        <v>208</v>
      </c>
      <c r="D2" s="309"/>
      <c r="E2" s="309"/>
      <c r="F2" s="37"/>
      <c r="G2" s="32"/>
      <c r="H2" s="34"/>
      <c r="I2" s="41"/>
      <c r="J2" s="94"/>
      <c r="K2" s="95"/>
      <c r="L2" s="95"/>
      <c r="M2" s="95"/>
      <c r="N2" s="95"/>
    </row>
    <row r="3" spans="1:14" ht="20.25" customHeight="1" thickBot="1">
      <c r="A3" s="321" t="s">
        <v>323</v>
      </c>
      <c r="B3" s="322"/>
      <c r="C3" s="323" t="s">
        <v>487</v>
      </c>
      <c r="D3" s="324"/>
      <c r="E3" s="64"/>
      <c r="F3" s="65" t="s">
        <v>322</v>
      </c>
      <c r="G3" s="274" t="s">
        <v>446</v>
      </c>
      <c r="H3" s="274"/>
      <c r="I3" s="275" t="s">
        <v>447</v>
      </c>
      <c r="J3" s="275"/>
      <c r="K3" s="275"/>
      <c r="L3" s="275"/>
      <c r="M3" s="95"/>
      <c r="N3" s="95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95"/>
      <c r="N4" s="95"/>
    </row>
    <row r="5" spans="1:14" ht="13.5" customHeight="1">
      <c r="A5" s="51"/>
      <c r="B5" s="51"/>
      <c r="C5" s="96" t="s">
        <v>304</v>
      </c>
      <c r="D5" s="97" t="s">
        <v>305</v>
      </c>
      <c r="E5" s="98">
        <v>6</v>
      </c>
      <c r="F5" s="99" t="s">
        <v>307</v>
      </c>
      <c r="G5" s="99" t="s">
        <v>450</v>
      </c>
      <c r="H5" s="100">
        <v>1000</v>
      </c>
      <c r="I5" s="101" t="s">
        <v>309</v>
      </c>
      <c r="J5" s="102">
        <v>6000</v>
      </c>
      <c r="K5" s="103" t="s">
        <v>311</v>
      </c>
      <c r="L5" s="53"/>
      <c r="M5" s="95"/>
      <c r="N5" s="95"/>
    </row>
    <row r="6" spans="1:14" ht="13.5" customHeight="1">
      <c r="A6" s="51"/>
      <c r="B6" s="51"/>
      <c r="C6" s="104"/>
      <c r="D6" s="105" t="s">
        <v>306</v>
      </c>
      <c r="E6" s="106">
        <v>4</v>
      </c>
      <c r="F6" s="107" t="s">
        <v>307</v>
      </c>
      <c r="G6" s="107" t="s">
        <v>450</v>
      </c>
      <c r="H6" s="108">
        <v>1000</v>
      </c>
      <c r="I6" s="109" t="s">
        <v>309</v>
      </c>
      <c r="J6" s="110">
        <v>4000</v>
      </c>
      <c r="K6" s="111" t="s">
        <v>311</v>
      </c>
      <c r="L6" s="53"/>
      <c r="M6" s="95"/>
      <c r="N6" s="95"/>
    </row>
    <row r="7" spans="1:14" ht="13.5" customHeight="1" thickBot="1">
      <c r="A7" s="51"/>
      <c r="B7" s="51"/>
      <c r="C7" s="104"/>
      <c r="D7" s="112" t="s">
        <v>451</v>
      </c>
      <c r="E7" s="78">
        <v>1</v>
      </c>
      <c r="F7" s="113" t="s">
        <v>452</v>
      </c>
      <c r="G7" s="113" t="s">
        <v>450</v>
      </c>
      <c r="H7" s="114">
        <v>1500</v>
      </c>
      <c r="I7" s="115" t="s">
        <v>309</v>
      </c>
      <c r="J7" s="116">
        <v>1500</v>
      </c>
      <c r="K7" s="117" t="s">
        <v>311</v>
      </c>
      <c r="L7" s="53"/>
      <c r="M7" s="95"/>
      <c r="N7" s="95"/>
    </row>
    <row r="8" spans="1:14" ht="13.5" customHeight="1" thickBot="1">
      <c r="A8" s="51"/>
      <c r="B8" s="51"/>
      <c r="C8" s="104"/>
      <c r="D8" s="118"/>
      <c r="E8" s="118"/>
      <c r="F8" s="96"/>
      <c r="G8" s="119"/>
      <c r="H8" s="319" t="s">
        <v>310</v>
      </c>
      <c r="I8" s="320"/>
      <c r="J8" s="120">
        <v>11500</v>
      </c>
      <c r="K8" s="121" t="s">
        <v>311</v>
      </c>
      <c r="L8" s="53"/>
      <c r="M8" s="95"/>
      <c r="N8" s="95"/>
    </row>
    <row r="9" spans="1:14" ht="7.5" customHeight="1">
      <c r="A9" s="51"/>
      <c r="B9" s="51"/>
      <c r="C9" s="52"/>
      <c r="D9" s="37"/>
      <c r="E9" s="37"/>
      <c r="F9" s="37"/>
      <c r="G9" s="32"/>
      <c r="H9" s="34"/>
      <c r="I9" s="34"/>
      <c r="J9" s="53"/>
      <c r="K9" s="53"/>
      <c r="L9" s="53"/>
      <c r="M9" s="95"/>
      <c r="N9" s="95"/>
    </row>
    <row r="10" spans="1:14" ht="15.75" customHeight="1">
      <c r="A10" s="32"/>
      <c r="B10" s="77" t="s">
        <v>344</v>
      </c>
      <c r="C10" s="32"/>
      <c r="D10" s="32"/>
      <c r="E10" s="34"/>
      <c r="F10" s="33"/>
      <c r="G10" s="289" t="s">
        <v>290</v>
      </c>
      <c r="H10" s="289"/>
      <c r="I10" s="290" t="s">
        <v>291</v>
      </c>
      <c r="J10" s="290"/>
      <c r="K10" s="316" t="s">
        <v>345</v>
      </c>
      <c r="L10" s="317"/>
      <c r="M10" s="317"/>
      <c r="N10" s="318"/>
    </row>
    <row r="11" spans="1:14" s="17" customFormat="1" ht="15.75" customHeight="1">
      <c r="A11" s="42" t="s">
        <v>197</v>
      </c>
      <c r="B11" s="42" t="s">
        <v>453</v>
      </c>
      <c r="C11" s="42" t="s">
        <v>454</v>
      </c>
      <c r="D11" s="42" t="s">
        <v>455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22" t="s">
        <v>342</v>
      </c>
      <c r="L11" s="123" t="s">
        <v>329</v>
      </c>
      <c r="M11" s="124" t="s">
        <v>343</v>
      </c>
      <c r="N11" s="125" t="s">
        <v>329</v>
      </c>
    </row>
    <row r="12" spans="1:14" s="5" customFormat="1" ht="15.75" customHeight="1">
      <c r="A12" s="74" t="s">
        <v>331</v>
      </c>
      <c r="B12" s="38">
        <v>500</v>
      </c>
      <c r="C12" s="18" t="s">
        <v>282</v>
      </c>
      <c r="D12" s="18" t="s">
        <v>456</v>
      </c>
      <c r="E12" s="126" t="s">
        <v>500</v>
      </c>
      <c r="F12" s="58">
        <v>1</v>
      </c>
      <c r="G12" s="18" t="s">
        <v>457</v>
      </c>
      <c r="H12" s="59" t="s">
        <v>458</v>
      </c>
      <c r="I12" s="18" t="s">
        <v>501</v>
      </c>
      <c r="J12" s="59" t="s">
        <v>502</v>
      </c>
      <c r="K12" s="127" t="s">
        <v>459</v>
      </c>
      <c r="L12" s="128">
        <v>42.55</v>
      </c>
      <c r="M12" s="129"/>
      <c r="N12" s="130"/>
    </row>
    <row r="13" spans="1:14" s="5" customFormat="1" ht="17.25" customHeight="1">
      <c r="A13" s="131">
        <v>1</v>
      </c>
      <c r="B13" s="132">
        <v>101</v>
      </c>
      <c r="C13" s="132" t="s">
        <v>460</v>
      </c>
      <c r="D13" s="132" t="s">
        <v>461</v>
      </c>
      <c r="E13" s="89" t="s">
        <v>487</v>
      </c>
      <c r="F13" s="133">
        <v>3</v>
      </c>
      <c r="G13" s="134" t="s">
        <v>65</v>
      </c>
      <c r="H13" s="135">
        <v>9.98</v>
      </c>
      <c r="I13" s="134" t="s">
        <v>67</v>
      </c>
      <c r="J13" s="136" t="s">
        <v>462</v>
      </c>
      <c r="K13" s="137" t="s">
        <v>448</v>
      </c>
      <c r="L13" s="138">
        <v>38.01</v>
      </c>
      <c r="M13" s="143"/>
      <c r="N13" s="144"/>
    </row>
    <row r="14" spans="1:14" s="5" customFormat="1" ht="17.25" customHeight="1">
      <c r="A14" s="131">
        <v>2</v>
      </c>
      <c r="B14" s="132">
        <v>102</v>
      </c>
      <c r="C14" s="132" t="s">
        <v>463</v>
      </c>
      <c r="D14" s="132" t="s">
        <v>464</v>
      </c>
      <c r="E14" s="89" t="s">
        <v>487</v>
      </c>
      <c r="F14" s="133">
        <v>2</v>
      </c>
      <c r="G14" s="134" t="s">
        <v>65</v>
      </c>
      <c r="H14" s="135">
        <v>9.98</v>
      </c>
      <c r="I14" s="134" t="s">
        <v>67</v>
      </c>
      <c r="J14" s="136" t="s">
        <v>465</v>
      </c>
      <c r="K14" s="137" t="s">
        <v>448</v>
      </c>
      <c r="L14" s="138"/>
      <c r="M14" s="143"/>
      <c r="N14" s="144"/>
    </row>
    <row r="15" spans="1:14" s="5" customFormat="1" ht="17.25" customHeight="1">
      <c r="A15" s="131">
        <v>3</v>
      </c>
      <c r="B15" s="132">
        <v>103</v>
      </c>
      <c r="C15" s="132" t="s">
        <v>466</v>
      </c>
      <c r="D15" s="132" t="s">
        <v>467</v>
      </c>
      <c r="E15" s="89" t="s">
        <v>487</v>
      </c>
      <c r="F15" s="133">
        <v>3</v>
      </c>
      <c r="G15" s="134" t="s">
        <v>65</v>
      </c>
      <c r="H15" s="135">
        <v>10.01</v>
      </c>
      <c r="I15" s="134"/>
      <c r="J15" s="136"/>
      <c r="K15" s="137" t="s">
        <v>448</v>
      </c>
      <c r="L15" s="138"/>
      <c r="M15" s="143"/>
      <c r="N15" s="144"/>
    </row>
    <row r="16" spans="1:14" s="5" customFormat="1" ht="17.25" customHeight="1">
      <c r="A16" s="131">
        <v>4</v>
      </c>
      <c r="B16" s="132">
        <v>104</v>
      </c>
      <c r="C16" s="132" t="s">
        <v>468</v>
      </c>
      <c r="D16" s="132" t="s">
        <v>469</v>
      </c>
      <c r="E16" s="89" t="s">
        <v>487</v>
      </c>
      <c r="F16" s="133">
        <v>2</v>
      </c>
      <c r="G16" s="134" t="s">
        <v>65</v>
      </c>
      <c r="H16" s="135">
        <v>10.03</v>
      </c>
      <c r="I16" s="134"/>
      <c r="J16" s="136"/>
      <c r="K16" s="137" t="s">
        <v>448</v>
      </c>
      <c r="L16" s="138"/>
      <c r="M16" s="143"/>
      <c r="N16" s="144"/>
    </row>
    <row r="17" spans="1:14" s="5" customFormat="1" ht="17.25" customHeight="1">
      <c r="A17" s="131">
        <v>5</v>
      </c>
      <c r="B17" s="132">
        <v>105</v>
      </c>
      <c r="C17" s="132" t="s">
        <v>470</v>
      </c>
      <c r="D17" s="132" t="s">
        <v>471</v>
      </c>
      <c r="E17" s="89" t="s">
        <v>487</v>
      </c>
      <c r="F17" s="133">
        <v>2</v>
      </c>
      <c r="G17" s="134" t="s">
        <v>488</v>
      </c>
      <c r="H17" s="135" t="s">
        <v>489</v>
      </c>
      <c r="I17" s="134" t="s">
        <v>490</v>
      </c>
      <c r="J17" s="136" t="s">
        <v>491</v>
      </c>
      <c r="K17" s="137"/>
      <c r="L17" s="138"/>
      <c r="M17" s="143"/>
      <c r="N17" s="144"/>
    </row>
    <row r="18" spans="1:14" s="5" customFormat="1" ht="17.25" customHeight="1">
      <c r="A18" s="131">
        <v>6</v>
      </c>
      <c r="B18" s="132">
        <v>106</v>
      </c>
      <c r="C18" s="132" t="s">
        <v>472</v>
      </c>
      <c r="D18" s="132" t="s">
        <v>473</v>
      </c>
      <c r="E18" s="89" t="s">
        <v>487</v>
      </c>
      <c r="F18" s="133">
        <v>1</v>
      </c>
      <c r="G18" s="134" t="s">
        <v>239</v>
      </c>
      <c r="H18" s="135">
        <v>2.35</v>
      </c>
      <c r="I18" s="134" t="s">
        <v>503</v>
      </c>
      <c r="J18" s="136" t="s">
        <v>504</v>
      </c>
      <c r="K18" s="137"/>
      <c r="L18" s="138"/>
      <c r="M18" s="143"/>
      <c r="N18" s="144"/>
    </row>
    <row r="19" spans="1:14" s="5" customFormat="1" ht="17.25" customHeight="1">
      <c r="A19" s="131">
        <v>7</v>
      </c>
      <c r="B19" s="132">
        <v>107</v>
      </c>
      <c r="C19" s="132" t="s">
        <v>474</v>
      </c>
      <c r="D19" s="132" t="s">
        <v>475</v>
      </c>
      <c r="E19" s="89" t="s">
        <v>487</v>
      </c>
      <c r="F19" s="133">
        <v>1</v>
      </c>
      <c r="G19" s="134" t="s">
        <v>503</v>
      </c>
      <c r="H19" s="135">
        <v>10.58</v>
      </c>
      <c r="I19" s="134"/>
      <c r="J19" s="136"/>
      <c r="K19" s="137"/>
      <c r="L19" s="138"/>
      <c r="M19" s="143"/>
      <c r="N19" s="144"/>
    </row>
    <row r="20" spans="1:14" s="5" customFormat="1" ht="17.25" customHeight="1">
      <c r="A20" s="131">
        <v>8</v>
      </c>
      <c r="B20" s="132">
        <v>108</v>
      </c>
      <c r="C20" s="132" t="s">
        <v>476</v>
      </c>
      <c r="D20" s="132" t="s">
        <v>477</v>
      </c>
      <c r="E20" s="89" t="s">
        <v>487</v>
      </c>
      <c r="F20" s="133">
        <v>1</v>
      </c>
      <c r="G20" s="134" t="s">
        <v>241</v>
      </c>
      <c r="H20" s="135">
        <v>5.85</v>
      </c>
      <c r="I20" s="134"/>
      <c r="J20" s="136"/>
      <c r="K20" s="137"/>
      <c r="L20" s="138"/>
      <c r="M20" s="143"/>
      <c r="N20" s="144"/>
    </row>
    <row r="21" spans="1:14" s="5" customFormat="1" ht="17.25" customHeight="1">
      <c r="A21" s="131">
        <v>9</v>
      </c>
      <c r="B21" s="132">
        <v>109</v>
      </c>
      <c r="C21" s="132" t="s">
        <v>478</v>
      </c>
      <c r="D21" s="132" t="s">
        <v>479</v>
      </c>
      <c r="E21" s="89" t="s">
        <v>487</v>
      </c>
      <c r="F21" s="133">
        <v>3</v>
      </c>
      <c r="G21" s="134" t="s">
        <v>243</v>
      </c>
      <c r="H21" s="135">
        <v>8.4</v>
      </c>
      <c r="I21" s="134"/>
      <c r="J21" s="136"/>
      <c r="K21" s="137" t="s">
        <v>448</v>
      </c>
      <c r="L21" s="138"/>
      <c r="M21" s="143"/>
      <c r="N21" s="144"/>
    </row>
    <row r="22" spans="1:14" s="5" customFormat="1" ht="17.25" customHeight="1">
      <c r="A22" s="131">
        <v>10</v>
      </c>
      <c r="B22" s="132">
        <v>110</v>
      </c>
      <c r="C22" s="132" t="s">
        <v>480</v>
      </c>
      <c r="D22" s="132" t="s">
        <v>481</v>
      </c>
      <c r="E22" s="89" t="s">
        <v>487</v>
      </c>
      <c r="F22" s="133">
        <v>2</v>
      </c>
      <c r="G22" s="134" t="s">
        <v>67</v>
      </c>
      <c r="H22" s="135">
        <v>20.09</v>
      </c>
      <c r="I22" s="134" t="s">
        <v>69</v>
      </c>
      <c r="J22" s="136" t="s">
        <v>482</v>
      </c>
      <c r="K22" s="137"/>
      <c r="L22" s="138"/>
      <c r="M22" s="143"/>
      <c r="N22" s="144"/>
    </row>
    <row r="23" spans="1:14" s="5" customFormat="1" ht="17.25" customHeight="1">
      <c r="A23" s="131">
        <v>11</v>
      </c>
      <c r="B23" s="132"/>
      <c r="C23" s="132"/>
      <c r="D23" s="132"/>
      <c r="E23" s="89" t="s">
        <v>487</v>
      </c>
      <c r="F23" s="133"/>
      <c r="G23" s="134"/>
      <c r="H23" s="135"/>
      <c r="I23" s="134"/>
      <c r="J23" s="136"/>
      <c r="K23" s="137"/>
      <c r="L23" s="138"/>
      <c r="M23" s="143"/>
      <c r="N23" s="144"/>
    </row>
    <row r="24" spans="1:14" s="5" customFormat="1" ht="17.25" customHeight="1">
      <c r="A24" s="131">
        <v>12</v>
      </c>
      <c r="B24" s="132"/>
      <c r="C24" s="132"/>
      <c r="D24" s="132"/>
      <c r="E24" s="89" t="s">
        <v>487</v>
      </c>
      <c r="F24" s="133"/>
      <c r="G24" s="134"/>
      <c r="H24" s="135"/>
      <c r="I24" s="134"/>
      <c r="J24" s="136"/>
      <c r="K24" s="137"/>
      <c r="L24" s="138"/>
      <c r="M24" s="143"/>
      <c r="N24" s="144"/>
    </row>
    <row r="25" spans="1:14" s="5" customFormat="1" ht="17.25" customHeight="1">
      <c r="A25" s="131">
        <v>13</v>
      </c>
      <c r="B25" s="132"/>
      <c r="C25" s="132"/>
      <c r="D25" s="132"/>
      <c r="E25" s="89" t="s">
        <v>487</v>
      </c>
      <c r="F25" s="133"/>
      <c r="G25" s="134"/>
      <c r="H25" s="135"/>
      <c r="I25" s="134"/>
      <c r="J25" s="136"/>
      <c r="K25" s="137"/>
      <c r="L25" s="138"/>
      <c r="M25" s="143"/>
      <c r="N25" s="144"/>
    </row>
    <row r="26" spans="1:14" s="5" customFormat="1" ht="17.25" customHeight="1">
      <c r="A26" s="131">
        <v>14</v>
      </c>
      <c r="B26" s="132"/>
      <c r="C26" s="132"/>
      <c r="D26" s="132"/>
      <c r="E26" s="89" t="s">
        <v>487</v>
      </c>
      <c r="F26" s="133"/>
      <c r="G26" s="134"/>
      <c r="H26" s="135"/>
      <c r="I26" s="134"/>
      <c r="J26" s="136"/>
      <c r="K26" s="137"/>
      <c r="L26" s="138"/>
      <c r="M26" s="143"/>
      <c r="N26" s="144"/>
    </row>
    <row r="27" spans="1:14" s="5" customFormat="1" ht="17.25" customHeight="1">
      <c r="A27" s="131">
        <v>15</v>
      </c>
      <c r="B27" s="132"/>
      <c r="C27" s="132"/>
      <c r="D27" s="132"/>
      <c r="E27" s="89" t="s">
        <v>487</v>
      </c>
      <c r="F27" s="133"/>
      <c r="G27" s="134"/>
      <c r="H27" s="135"/>
      <c r="I27" s="134"/>
      <c r="J27" s="136"/>
      <c r="K27" s="137"/>
      <c r="L27" s="138"/>
      <c r="M27" s="143"/>
      <c r="N27" s="144"/>
    </row>
    <row r="28" spans="1:14" s="5" customFormat="1" ht="17.25" customHeight="1">
      <c r="A28" s="131">
        <v>16</v>
      </c>
      <c r="B28" s="132"/>
      <c r="C28" s="132"/>
      <c r="D28" s="132"/>
      <c r="E28" s="89" t="s">
        <v>487</v>
      </c>
      <c r="F28" s="133"/>
      <c r="G28" s="134"/>
      <c r="H28" s="135"/>
      <c r="I28" s="134"/>
      <c r="J28" s="136"/>
      <c r="K28" s="137"/>
      <c r="L28" s="138"/>
      <c r="M28" s="143"/>
      <c r="N28" s="144"/>
    </row>
    <row r="29" spans="1:14" s="5" customFormat="1" ht="17.25" customHeight="1">
      <c r="A29" s="131">
        <v>17</v>
      </c>
      <c r="B29" s="132"/>
      <c r="C29" s="132"/>
      <c r="D29" s="132"/>
      <c r="E29" s="89" t="s">
        <v>487</v>
      </c>
      <c r="F29" s="133"/>
      <c r="G29" s="134"/>
      <c r="H29" s="135"/>
      <c r="I29" s="134"/>
      <c r="J29" s="136"/>
      <c r="K29" s="137"/>
      <c r="L29" s="138"/>
      <c r="M29" s="143"/>
      <c r="N29" s="144"/>
    </row>
    <row r="30" spans="1:14" s="5" customFormat="1" ht="17.25" customHeight="1">
      <c r="A30" s="131">
        <v>18</v>
      </c>
      <c r="B30" s="132"/>
      <c r="C30" s="132"/>
      <c r="D30" s="132"/>
      <c r="E30" s="89" t="s">
        <v>487</v>
      </c>
      <c r="F30" s="133"/>
      <c r="G30" s="134"/>
      <c r="H30" s="135"/>
      <c r="I30" s="134"/>
      <c r="J30" s="136"/>
      <c r="K30" s="137"/>
      <c r="L30" s="138"/>
      <c r="M30" s="143"/>
      <c r="N30" s="144"/>
    </row>
    <row r="31" spans="1:14" s="5" customFormat="1" ht="17.25" customHeight="1">
      <c r="A31" s="131">
        <v>19</v>
      </c>
      <c r="B31" s="132"/>
      <c r="C31" s="132"/>
      <c r="D31" s="132"/>
      <c r="E31" s="89" t="s">
        <v>487</v>
      </c>
      <c r="F31" s="133"/>
      <c r="G31" s="134"/>
      <c r="H31" s="135"/>
      <c r="I31" s="134"/>
      <c r="J31" s="136"/>
      <c r="K31" s="137"/>
      <c r="L31" s="138"/>
      <c r="M31" s="143"/>
      <c r="N31" s="144"/>
    </row>
    <row r="32" spans="1:14" s="5" customFormat="1" ht="17.25" customHeight="1">
      <c r="A32" s="131">
        <v>20</v>
      </c>
      <c r="B32" s="132"/>
      <c r="C32" s="132"/>
      <c r="D32" s="132"/>
      <c r="E32" s="89" t="s">
        <v>487</v>
      </c>
      <c r="F32" s="133"/>
      <c r="G32" s="134"/>
      <c r="H32" s="135"/>
      <c r="I32" s="134"/>
      <c r="J32" s="136"/>
      <c r="K32" s="137"/>
      <c r="L32" s="138"/>
      <c r="M32" s="143"/>
      <c r="N32" s="144"/>
    </row>
    <row r="33" spans="1:14" s="5" customFormat="1" ht="17.25" customHeight="1">
      <c r="A33" s="131">
        <v>21</v>
      </c>
      <c r="B33" s="132"/>
      <c r="C33" s="132"/>
      <c r="D33" s="132"/>
      <c r="E33" s="89" t="s">
        <v>487</v>
      </c>
      <c r="F33" s="133"/>
      <c r="G33" s="134"/>
      <c r="H33" s="135"/>
      <c r="I33" s="134"/>
      <c r="J33" s="136"/>
      <c r="K33" s="137"/>
      <c r="L33" s="138"/>
      <c r="M33" s="143"/>
      <c r="N33" s="144"/>
    </row>
    <row r="34" spans="1:14" s="5" customFormat="1" ht="17.25" customHeight="1">
      <c r="A34" s="131">
        <v>22</v>
      </c>
      <c r="B34" s="132"/>
      <c r="C34" s="132"/>
      <c r="D34" s="132"/>
      <c r="E34" s="89" t="s">
        <v>487</v>
      </c>
      <c r="F34" s="133"/>
      <c r="G34" s="134"/>
      <c r="H34" s="135"/>
      <c r="I34" s="134"/>
      <c r="J34" s="136"/>
      <c r="K34" s="137"/>
      <c r="L34" s="138"/>
      <c r="M34" s="143"/>
      <c r="N34" s="144"/>
    </row>
    <row r="35" spans="1:14" s="5" customFormat="1" ht="17.25" customHeight="1">
      <c r="A35" s="131">
        <v>23</v>
      </c>
      <c r="B35" s="132"/>
      <c r="C35" s="132"/>
      <c r="D35" s="132"/>
      <c r="E35" s="89" t="s">
        <v>487</v>
      </c>
      <c r="F35" s="133"/>
      <c r="G35" s="134"/>
      <c r="H35" s="135"/>
      <c r="I35" s="134"/>
      <c r="J35" s="136"/>
      <c r="K35" s="137"/>
      <c r="L35" s="138"/>
      <c r="M35" s="143"/>
      <c r="N35" s="144"/>
    </row>
    <row r="36" spans="1:14" s="5" customFormat="1" ht="17.25" customHeight="1">
      <c r="A36" s="131">
        <v>24</v>
      </c>
      <c r="B36" s="132"/>
      <c r="C36" s="132"/>
      <c r="D36" s="132"/>
      <c r="E36" s="89" t="s">
        <v>487</v>
      </c>
      <c r="F36" s="133"/>
      <c r="G36" s="134"/>
      <c r="H36" s="135"/>
      <c r="I36" s="134"/>
      <c r="J36" s="136"/>
      <c r="K36" s="137"/>
      <c r="L36" s="138"/>
      <c r="M36" s="143"/>
      <c r="N36" s="144"/>
    </row>
    <row r="37" spans="1:14" s="5" customFormat="1" ht="17.25" customHeight="1">
      <c r="A37" s="131">
        <v>25</v>
      </c>
      <c r="B37" s="132"/>
      <c r="C37" s="132"/>
      <c r="D37" s="132"/>
      <c r="E37" s="89" t="s">
        <v>487</v>
      </c>
      <c r="F37" s="133"/>
      <c r="G37" s="134"/>
      <c r="H37" s="135"/>
      <c r="I37" s="134"/>
      <c r="J37" s="136"/>
      <c r="K37" s="137"/>
      <c r="L37" s="138"/>
      <c r="M37" s="143"/>
      <c r="N37" s="144"/>
    </row>
    <row r="38" spans="1:14" s="5" customFormat="1" ht="17.25" customHeight="1">
      <c r="A38" s="131">
        <v>26</v>
      </c>
      <c r="B38" s="132"/>
      <c r="C38" s="132"/>
      <c r="D38" s="132"/>
      <c r="E38" s="89" t="s">
        <v>487</v>
      </c>
      <c r="F38" s="133"/>
      <c r="G38" s="134"/>
      <c r="H38" s="135"/>
      <c r="I38" s="134"/>
      <c r="J38" s="136"/>
      <c r="K38" s="137"/>
      <c r="L38" s="138"/>
      <c r="M38" s="143"/>
      <c r="N38" s="144"/>
    </row>
    <row r="39" spans="1:14" s="5" customFormat="1" ht="17.25" customHeight="1">
      <c r="A39" s="131">
        <v>27</v>
      </c>
      <c r="B39" s="132"/>
      <c r="C39" s="132"/>
      <c r="D39" s="132"/>
      <c r="E39" s="89" t="s">
        <v>487</v>
      </c>
      <c r="F39" s="133"/>
      <c r="G39" s="134"/>
      <c r="H39" s="135"/>
      <c r="I39" s="134"/>
      <c r="J39" s="136"/>
      <c r="K39" s="137"/>
      <c r="L39" s="138"/>
      <c r="M39" s="143"/>
      <c r="N39" s="144"/>
    </row>
    <row r="40" spans="1:14" s="5" customFormat="1" ht="17.25" customHeight="1">
      <c r="A40" s="131">
        <v>28</v>
      </c>
      <c r="B40" s="132"/>
      <c r="C40" s="132"/>
      <c r="D40" s="132"/>
      <c r="E40" s="89" t="s">
        <v>487</v>
      </c>
      <c r="F40" s="133"/>
      <c r="G40" s="134"/>
      <c r="H40" s="135"/>
      <c r="I40" s="134"/>
      <c r="J40" s="136"/>
      <c r="K40" s="137"/>
      <c r="L40" s="138"/>
      <c r="M40" s="143"/>
      <c r="N40" s="144"/>
    </row>
    <row r="41" spans="1:14" s="5" customFormat="1" ht="17.25" customHeight="1">
      <c r="A41" s="131">
        <v>29</v>
      </c>
      <c r="B41" s="132"/>
      <c r="C41" s="132"/>
      <c r="D41" s="132"/>
      <c r="E41" s="89" t="s">
        <v>487</v>
      </c>
      <c r="F41" s="133"/>
      <c r="G41" s="134"/>
      <c r="H41" s="135"/>
      <c r="I41" s="134"/>
      <c r="J41" s="136"/>
      <c r="K41" s="137"/>
      <c r="L41" s="138"/>
      <c r="M41" s="143"/>
      <c r="N41" s="144"/>
    </row>
    <row r="42" spans="1:14" s="5" customFormat="1" ht="17.25" customHeight="1">
      <c r="A42" s="131">
        <v>30</v>
      </c>
      <c r="B42" s="132"/>
      <c r="C42" s="132"/>
      <c r="D42" s="132"/>
      <c r="E42" s="89" t="s">
        <v>487</v>
      </c>
      <c r="F42" s="133"/>
      <c r="G42" s="134"/>
      <c r="H42" s="135"/>
      <c r="I42" s="134"/>
      <c r="J42" s="136"/>
      <c r="K42" s="137"/>
      <c r="L42" s="138"/>
      <c r="M42" s="143"/>
      <c r="N42" s="144"/>
    </row>
    <row r="43" spans="1:14" s="5" customFormat="1" ht="17.25" customHeight="1">
      <c r="A43" s="131">
        <v>31</v>
      </c>
      <c r="B43" s="132"/>
      <c r="C43" s="132"/>
      <c r="D43" s="132"/>
      <c r="E43" s="89" t="s">
        <v>487</v>
      </c>
      <c r="F43" s="133"/>
      <c r="G43" s="134"/>
      <c r="H43" s="135"/>
      <c r="I43" s="134"/>
      <c r="J43" s="136"/>
      <c r="K43" s="137"/>
      <c r="L43" s="138"/>
      <c r="M43" s="143"/>
      <c r="N43" s="144"/>
    </row>
    <row r="44" spans="1:14" s="5" customFormat="1" ht="17.25" customHeight="1">
      <c r="A44" s="131">
        <v>32</v>
      </c>
      <c r="B44" s="132"/>
      <c r="C44" s="132"/>
      <c r="D44" s="132"/>
      <c r="E44" s="89" t="s">
        <v>487</v>
      </c>
      <c r="F44" s="133"/>
      <c r="G44" s="134"/>
      <c r="H44" s="135"/>
      <c r="I44" s="134"/>
      <c r="J44" s="136"/>
      <c r="K44" s="137"/>
      <c r="L44" s="138"/>
      <c r="M44" s="143"/>
      <c r="N44" s="144"/>
    </row>
    <row r="45" spans="1:14" s="5" customFormat="1" ht="17.25" customHeight="1">
      <c r="A45" s="131">
        <v>33</v>
      </c>
      <c r="B45" s="132"/>
      <c r="C45" s="132"/>
      <c r="D45" s="132"/>
      <c r="E45" s="89" t="s">
        <v>487</v>
      </c>
      <c r="F45" s="133"/>
      <c r="G45" s="134"/>
      <c r="H45" s="135"/>
      <c r="I45" s="134"/>
      <c r="J45" s="136"/>
      <c r="K45" s="137"/>
      <c r="L45" s="138"/>
      <c r="M45" s="143"/>
      <c r="N45" s="144"/>
    </row>
    <row r="46" spans="1:14" s="5" customFormat="1" ht="17.25" customHeight="1">
      <c r="A46" s="131">
        <v>34</v>
      </c>
      <c r="B46" s="132"/>
      <c r="C46" s="132"/>
      <c r="D46" s="132"/>
      <c r="E46" s="89" t="s">
        <v>487</v>
      </c>
      <c r="F46" s="133"/>
      <c r="G46" s="134"/>
      <c r="H46" s="135"/>
      <c r="I46" s="134"/>
      <c r="J46" s="136"/>
      <c r="K46" s="137"/>
      <c r="L46" s="138"/>
      <c r="M46" s="143"/>
      <c r="N46" s="144"/>
    </row>
    <row r="47" spans="1:14" s="5" customFormat="1" ht="17.25" customHeight="1">
      <c r="A47" s="131">
        <v>35</v>
      </c>
      <c r="B47" s="132"/>
      <c r="C47" s="132"/>
      <c r="D47" s="132"/>
      <c r="E47" s="89" t="s">
        <v>487</v>
      </c>
      <c r="F47" s="133"/>
      <c r="G47" s="134"/>
      <c r="H47" s="135"/>
      <c r="I47" s="134"/>
      <c r="J47" s="136"/>
      <c r="K47" s="137"/>
      <c r="L47" s="138"/>
      <c r="M47" s="143"/>
      <c r="N47" s="144"/>
    </row>
    <row r="48" spans="1:14" s="5" customFormat="1" ht="17.25" customHeight="1">
      <c r="A48" s="131">
        <v>36</v>
      </c>
      <c r="B48" s="132"/>
      <c r="C48" s="132"/>
      <c r="D48" s="132"/>
      <c r="E48" s="89" t="s">
        <v>487</v>
      </c>
      <c r="F48" s="133"/>
      <c r="G48" s="134"/>
      <c r="H48" s="135"/>
      <c r="I48" s="134"/>
      <c r="J48" s="136"/>
      <c r="K48" s="137"/>
      <c r="L48" s="138"/>
      <c r="M48" s="143"/>
      <c r="N48" s="144"/>
    </row>
    <row r="49" spans="1:14" s="5" customFormat="1" ht="17.25" customHeight="1">
      <c r="A49" s="131">
        <v>37</v>
      </c>
      <c r="B49" s="132"/>
      <c r="C49" s="132"/>
      <c r="D49" s="132"/>
      <c r="E49" s="89" t="s">
        <v>487</v>
      </c>
      <c r="F49" s="133"/>
      <c r="G49" s="134"/>
      <c r="H49" s="135"/>
      <c r="I49" s="134"/>
      <c r="J49" s="136"/>
      <c r="K49" s="137"/>
      <c r="L49" s="138"/>
      <c r="M49" s="143"/>
      <c r="N49" s="144"/>
    </row>
    <row r="50" spans="1:14" s="5" customFormat="1" ht="17.25" customHeight="1">
      <c r="A50" s="131">
        <v>38</v>
      </c>
      <c r="B50" s="132"/>
      <c r="C50" s="132"/>
      <c r="D50" s="132"/>
      <c r="E50" s="89" t="s">
        <v>487</v>
      </c>
      <c r="F50" s="133"/>
      <c r="G50" s="134"/>
      <c r="H50" s="135"/>
      <c r="I50" s="134"/>
      <c r="J50" s="136"/>
      <c r="K50" s="137"/>
      <c r="L50" s="138"/>
      <c r="M50" s="143"/>
      <c r="N50" s="144"/>
    </row>
    <row r="51" spans="1:14" s="5" customFormat="1" ht="17.25" customHeight="1">
      <c r="A51" s="131">
        <v>39</v>
      </c>
      <c r="B51" s="132"/>
      <c r="C51" s="132"/>
      <c r="D51" s="132"/>
      <c r="E51" s="89" t="s">
        <v>487</v>
      </c>
      <c r="F51" s="133"/>
      <c r="G51" s="134"/>
      <c r="H51" s="135"/>
      <c r="I51" s="134"/>
      <c r="J51" s="136"/>
      <c r="K51" s="137"/>
      <c r="L51" s="138"/>
      <c r="M51" s="143"/>
      <c r="N51" s="144"/>
    </row>
    <row r="52" spans="1:14" s="5" customFormat="1" ht="17.25" customHeight="1">
      <c r="A52" s="131">
        <v>40</v>
      </c>
      <c r="B52" s="132"/>
      <c r="C52" s="132"/>
      <c r="D52" s="132"/>
      <c r="E52" s="89" t="s">
        <v>487</v>
      </c>
      <c r="F52" s="133"/>
      <c r="G52" s="134"/>
      <c r="H52" s="135"/>
      <c r="I52" s="134"/>
      <c r="J52" s="136"/>
      <c r="K52" s="137"/>
      <c r="L52" s="138"/>
      <c r="M52" s="143"/>
      <c r="N52" s="144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G18 I13:I16 G20:G52 G13:G16 I19:I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error="入力が正しくありません&#10;" sqref="G17 G19 I17:I18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川崎信介</cp:lastModifiedBy>
  <cp:lastPrinted>2021-05-31T13:47:25Z</cp:lastPrinted>
  <dcterms:created xsi:type="dcterms:W3CDTF">2008-02-20T03:31:46Z</dcterms:created>
  <dcterms:modified xsi:type="dcterms:W3CDTF">2023-07-17T13:51:34Z</dcterms:modified>
  <cp:category/>
  <cp:version/>
  <cp:contentType/>
  <cp:contentStatus/>
</cp:coreProperties>
</file>