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'参加人数'!$A$1:$F$33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<sst xmlns="http://schemas.openxmlformats.org/spreadsheetml/2006/main" count="1027" uniqueCount="647">
  <si>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</si>
  <si>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</si>
  <si>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</si>
  <si>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</si>
  <si>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</si>
  <si>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</si>
  <si>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</si>
  <si>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</si>
  <si>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</si>
  <si>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</si>
  <si>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</si>
  <si>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</si>
  <si>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</si>
  <si>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</si>
  <si>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</si>
  <si>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</si>
  <si>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</si>
  <si>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</si>
  <si>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</si>
  <si>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</si>
  <si>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</si>
  <si>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</si>
  <si>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</si>
  <si>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</si>
  <si>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</si>
  <si>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</si>
  <si>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</si>
  <si>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</si>
  <si>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</si>
  <si>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</si>
  <si>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</si>
  <si>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</si>
  <si>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</si>
  <si>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</si>
  <si>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</si>
  <si>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</si>
  <si>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</si>
  <si>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</si>
  <si>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</si>
  <si>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</si>
  <si>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</si>
  <si>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</si>
  <si>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</si>
  <si>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</si>
  <si>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</si>
  <si>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</si>
  <si>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</si>
  <si>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</si>
  <si>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</si>
  <si>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</si>
  <si>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</si>
  <si>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</si>
  <si>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</si>
  <si>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</si>
  <si>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</si>
  <si>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</si>
  <si>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</si>
  <si>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</si>
  <si>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</si>
  <si>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</si>
  <si>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</si>
  <si>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</si>
  <si>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</si>
  <si>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</si>
  <si>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</si>
  <si>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</si>
  <si>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</si>
  <si>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</si>
  <si>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</si>
  <si>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</si>
  <si>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</si>
  <si>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</si>
  <si>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</si>
  <si>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</si>
  <si>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</si>
  <si>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</si>
  <si>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</si>
  <si>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</si>
  <si>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</si>
  <si>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</si>
  <si>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</si>
  <si>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</si>
  <si>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</si>
  <si>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</si>
  <si>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</si>
  <si>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</si>
  <si>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</si>
  <si>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</si>
  <si>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</si>
  <si>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</si>
  <si>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</si>
  <si>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</si>
  <si>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</si>
  <si>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</si>
  <si>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</si>
  <si>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</si>
  <si>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</si>
  <si>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</si>
  <si>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</si>
  <si>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</si>
  <si>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</si>
  <si>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</si>
  <si>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</si>
  <si>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</si>
  <si>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</si>
  <si>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</si>
  <si>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</si>
  <si>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</si>
  <si>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</si>
  <si>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</si>
  <si>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</si>
  <si>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</si>
  <si>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</si>
  <si>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</si>
  <si>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</si>
  <si>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</si>
  <si>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</si>
  <si>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</si>
  <si>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</si>
  <si>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</si>
  <si>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</si>
  <si>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</si>
  <si>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</si>
  <si>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</si>
  <si>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</si>
  <si>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</si>
  <si>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</si>
  <si>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</si>
  <si>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</si>
  <si>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</si>
  <si>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</si>
  <si>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</si>
  <si>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</si>
  <si>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</si>
  <si>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</si>
  <si>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</si>
  <si>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</si>
  <si>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</si>
  <si>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</si>
  <si>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</si>
  <si>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</si>
  <si>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</si>
  <si>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</si>
  <si>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</si>
  <si>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</si>
  <si>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</si>
  <si>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</si>
  <si>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</si>
  <si>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</si>
  <si>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</si>
  <si>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</si>
  <si>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</si>
  <si>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</si>
  <si>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</si>
  <si>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</si>
  <si>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</si>
  <si>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</si>
  <si>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</si>
  <si>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</si>
  <si>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</si>
  <si>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</si>
  <si>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</si>
  <si>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</si>
  <si>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</si>
  <si>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</si>
  <si>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</si>
  <si>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</si>
  <si>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</si>
  <si>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</si>
  <si>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</si>
  <si>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</si>
  <si>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</si>
  <si>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</si>
  <si>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</si>
  <si>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</si>
  <si>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</si>
  <si>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</si>
  <si>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</si>
  <si>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</si>
  <si>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</si>
  <si>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</si>
  <si>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</si>
  <si>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</si>
  <si>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</si>
  <si>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</si>
  <si>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</si>
  <si>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</si>
  <si>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</si>
  <si>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</si>
  <si>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</si>
  <si>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</si>
  <si>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</si>
  <si>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</si>
  <si>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</si>
  <si>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</si>
  <si>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</si>
  <si>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</si>
  <si>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</si>
  <si>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</si>
  <si>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</si>
  <si>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</si>
  <si>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</si>
  <si>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</si>
  <si>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</si>
  <si>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</si>
  <si>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</si>
  <si>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</si>
  <si>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</si>
  <si>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</si>
  <si>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</si>
  <si>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</si>
  <si>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</si>
  <si>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</si>
  <si>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</si>
  <si>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</si>
  <si>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</si>
  <si>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</si>
  <si>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</si>
  <si>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</si>
  <si>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</si>
  <si>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</si>
  <si>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</si>
  <si>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</si>
  <si>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</si>
  <si>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</si>
  <si>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</si>
  <si>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</si>
  <si>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</si>
  <si>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</si>
  <si>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</si>
  <si>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</si>
  <si>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</si>
  <si>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</si>
  <si>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</si>
  <si>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</si>
  <si>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</si>
  <si>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</si>
  <si>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</si>
  <si>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</si>
  <si>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</si>
  <si>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</si>
  <si>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</si>
  <si>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</si>
  <si>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</si>
  <si>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</si>
  <si>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</si>
  <si>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</si>
  <si>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</si>
  <si>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</si>
  <si>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</si>
  <si>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</si>
  <si>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</si>
  <si>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</si>
  <si>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</si>
  <si>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</si>
  <si>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</si>
  <si>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</si>
  <si>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</si>
  <si>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</si>
  <si>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</si>
  <si>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</si>
  <si>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</si>
  <si>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</si>
  <si>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</si>
  <si>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</si>
  <si>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</si>
  <si>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</si>
  <si>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</si>
  <si>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</si>
  <si>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</si>
  <si>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</si>
  <si>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</si>
  <si>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</si>
  <si>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</si>
  <si>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</si>
  <si>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</si>
  <si>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</si>
  <si>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</si>
  <si>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</si>
  <si>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</si>
  <si>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</si>
  <si>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</si>
  <si>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</si>
  <si>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</si>
  <si>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</si>
  <si>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</si>
  <si>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</si>
  <si>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</si>
  <si>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</si>
  <si>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</si>
  <si>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</si>
  <si>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</si>
  <si>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</si>
  <si>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</si>
  <si>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</si>
  <si>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</si>
  <si>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</si>
  <si>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</si>
  <si>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</si>
  <si>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</si>
  <si>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</si>
  <si>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</si>
  <si>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</si>
  <si>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</si>
  <si>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</si>
  <si>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</si>
  <si>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</si>
  <si>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</si>
  <si>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</si>
  <si>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</si>
  <si>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</si>
  <si>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</si>
  <si>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</si>
  <si>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</si>
  <si>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</si>
  <si>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</si>
  <si>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</si>
  <si>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</si>
  <si>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</si>
  <si>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</si>
  <si>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</si>
  <si>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</si>
  <si>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</si>
  <si>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</si>
  <si>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</si>
  <si>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</si>
  <si>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</si>
  <si>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</si>
  <si>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</si>
  <si>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</si>
  <si>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</si>
  <si>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</si>
  <si>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</si>
  <si>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</si>
  <si>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</si>
  <si>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</si>
  <si>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</si>
  <si>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</si>
  <si>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</si>
  <si>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</si>
  <si>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</si>
  <si>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</si>
  <si>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</si>
  <si>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</si>
  <si>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</si>
  <si>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</si>
  <si>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</si>
  <si>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</si>
  <si>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</si>
  <si>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</si>
  <si>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</si>
  <si>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</si>
  <si>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</si>
  <si>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</si>
  <si>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</si>
  <si>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</si>
  <si>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</si>
  <si>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</si>
  <si>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</si>
  <si>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</si>
  <si>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</si>
  <si>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</si>
  <si>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</si>
  <si>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</si>
  <si>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</si>
  <si>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</si>
  <si>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</si>
  <si>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</si>
  <si>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</si>
  <si>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</si>
  <si>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</si>
  <si>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</si>
  <si>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</si>
  <si>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</si>
  <si>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</si>
  <si>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</si>
  <si>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</si>
  <si>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</si>
  <si>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</si>
  <si>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</si>
  <si>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</si>
  <si>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</si>
  <si>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</si>
  <si>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</si>
  <si>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</si>
  <si>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</si>
  <si>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</si>
  <si>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</si>
  <si>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</si>
  <si>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</si>
  <si>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</si>
  <si>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</si>
  <si>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</si>
  <si>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</si>
  <si>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</si>
  <si>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</si>
  <si>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</si>
  <si>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</si>
  <si>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</si>
  <si>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</si>
  <si>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</si>
  <si>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</si>
  <si>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</si>
  <si>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</si>
  <si>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</si>
  <si>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</si>
  <si>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</si>
  <si>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</si>
  <si>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</si>
  <si>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</si>
  <si>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</si>
  <si>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</si>
  <si>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</si>
  <si>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</si>
  <si>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</si>
  <si>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</si>
  <si>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</si>
  <si>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</si>
  <si>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</si>
  <si>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</si>
  <si>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</si>
  <si>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</si>
  <si>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</si>
  <si>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</si>
  <si>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</si>
  <si>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</si>
  <si>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</si>
  <si>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</si>
  <si>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</si>
  <si>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</si>
  <si>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</si>
  <si>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</si>
  <si>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</si>
  <si>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</si>
  <si>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</si>
  <si>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</si>
  <si>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</si>
  <si>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</si>
  <si>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</si>
  <si>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</si>
  <si>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</si>
  <si>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</si>
  <si>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</si>
  <si>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</si>
  <si>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</si>
  <si>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</si>
  <si>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</si>
  <si>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</si>
  <si>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</si>
  <si>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</si>
  <si>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</si>
  <si>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</si>
  <si>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</si>
  <si>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</si>
  <si>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</si>
  <si>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</si>
  <si>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</si>
  <si>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</si>
  <si>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</si>
  <si>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</si>
  <si>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</si>
  <si>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</si>
  <si>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</si>
  <si>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</si>
  <si>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</si>
  <si>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</si>
  <si>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</si>
  <si>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</si>
  <si>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</si>
  <si>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</si>
  <si>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</si>
  <si>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</si>
  <si>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</si>
  <si>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</si>
  <si>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</si>
  <si>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</si>
  <si>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</si>
  <si>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</si>
  <si>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</si>
  <si>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</si>
  <si>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</si>
  <si>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</si>
  <si>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</si>
  <si>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</si>
  <si>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</si>
  <si>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</si>
  <si>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</si>
  <si>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</si>
  <si>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</si>
  <si>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</si>
  <si>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</si>
  <si>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</si>
  <si>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</si>
  <si>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</si>
  <si>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</si>
  <si>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</si>
  <si>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</si>
  <si>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</si>
  <si>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</si>
  <si>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</si>
  <si>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</si>
  <si>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</si>
  <si>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</si>
  <si>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</si>
  <si>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</si>
  <si>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</si>
  <si>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</si>
  <si>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</si>
  <si>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</si>
  <si>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</si>
  <si>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</si>
  <si>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</si>
  <si>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</si>
  <si>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</si>
  <si>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</si>
  <si>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</si>
  <si>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</si>
  <si>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</si>
  <si>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</si>
  <si>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</si>
  <si>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</si>
  <si>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</si>
  <si>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</si>
  <si>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</si>
  <si>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</si>
  <si>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</si>
  <si>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</si>
  <si>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</si>
  <si>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</si>
  <si>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</si>
  <si>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</si>
  <si>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</si>
  <si>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</si>
  <si>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</si>
  <si>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</si>
  <si>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</si>
  <si>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</si>
  <si>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</si>
  <si>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</si>
  <si>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</si>
  <si>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</si>
  <si>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</si>
  <si>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</si>
  <si>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</si>
  <si>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</si>
  <si>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</si>
  <si>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</si>
  <si>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</si>
  <si>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</si>
  <si>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</si>
  <si>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</si>
  <si>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</si>
  <si>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</si>
  <si>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</si>
  <si>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</si>
  <si>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</si>
  <si>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</si>
  <si>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</si>
  <si>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</si>
  <si>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</si>
  <si>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</si>
  <si>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</si>
  <si>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</si>
  <si>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</si>
  <si>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</si>
  <si>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中学校</t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</si>
  <si>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</si>
  <si>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</si>
  <si>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</si>
  <si>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</si>
  <si>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</si>
  <si>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</si>
  <si>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</si>
  <si>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</si>
  <si>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</si>
  <si>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</si>
  <si>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</si>
  <si>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</si>
  <si>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</si>
  <si>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</si>
  <si>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</si>
  <si>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</si>
  <si>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</si>
  <si>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</si>
  <si>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</si>
  <si>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</si>
  <si>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</si>
  <si>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</si>
  <si>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</si>
  <si>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</si>
  <si>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</si>
  <si>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</si>
  <si>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</si>
  <si>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</si>
  <si>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</si>
  <si>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</si>
  <si>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</si>
  <si>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</si>
  <si>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</si>
  <si>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</si>
  <si>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走高跳</t>
  </si>
  <si>
    <t>棒高跳</t>
  </si>
  <si>
    <t>走幅跳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</si>
  <si>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</si>
  <si>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</si>
  <si>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</si>
  <si>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</si>
  <si>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</si>
  <si>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</si>
  <si>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</si>
  <si>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十勝選手権</t>
  </si>
  <si>
    <t>800m</t>
  </si>
  <si>
    <t>5000m</t>
  </si>
  <si>
    <t>110mH</t>
  </si>
  <si>
    <t>少年B 100m</t>
  </si>
  <si>
    <t>少年B 3000m</t>
  </si>
  <si>
    <t>400mH</t>
  </si>
  <si>
    <t>3000mSC</t>
  </si>
  <si>
    <t>少年共110mJH</t>
  </si>
  <si>
    <t>少年B 砲丸投⑤</t>
  </si>
  <si>
    <t>4×400mR</t>
  </si>
  <si>
    <t>3000m</t>
  </si>
  <si>
    <t>100mH</t>
  </si>
  <si>
    <t>少年B 100mYH</t>
  </si>
  <si>
    <t>5000mW</t>
  </si>
  <si>
    <t>三段跳</t>
  </si>
  <si>
    <t>男　子</t>
  </si>
  <si>
    <t>女　子</t>
  </si>
  <si>
    <t>天海ＡＣ</t>
  </si>
  <si>
    <t>帯広大空学園</t>
  </si>
  <si>
    <t>指定口座への振込</t>
  </si>
  <si>
    <t>事務所への持参</t>
  </si>
  <si>
    <t>2.31.56</t>
  </si>
  <si>
    <r>
      <t>一般</t>
    </r>
    <r>
      <rPr>
        <sz val="10"/>
        <rFont val="ＭＳ ゴシック"/>
        <family val="3"/>
      </rPr>
      <t>（2023年度 登録団体）</t>
    </r>
  </si>
  <si>
    <t>十勝陸上クラブ</t>
  </si>
  <si>
    <t>十勝ＡＣ</t>
  </si>
  <si>
    <t>十勝陸上ｸﾗﾌﾞ</t>
  </si>
  <si>
    <t>カテゴリー(必ず選択)</t>
  </si>
  <si>
    <t>(一般・高校・中学)</t>
  </si>
  <si>
    <t>ﾅﾝﾊﾞｰは必ず入力すること。(管外選手は空欄)</t>
  </si>
  <si>
    <t>別シート記載の略名で記載すること</t>
  </si>
  <si>
    <t>注：最高記録は必ず入力すること。</t>
  </si>
  <si>
    <t>【入力例】　　　電気計時　　　10秒10　→　10.10　　(400m)1分12秒00　→　72.00　　15分30秒54　→　15.30.54</t>
  </si>
  <si>
    <t>十勝管内の選手は、下記の所属名(略名)で申し込んでください。</t>
  </si>
  <si>
    <t>自動計算</t>
  </si>
  <si>
    <t>ジャベリックスロー</t>
  </si>
  <si>
    <t>ジャベリックスロー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</si>
</sst>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b/>
      <u val="single"/>
      <sz val="10"/>
      <color indexed="8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5" fillId="0" borderId="3" applyNumberFormat="0" applyFill="0" applyAlignment="0" applyProtection="0"/>
    <xf numFmtId="0" fontId="76" fillId="26" borderId="0" applyNumberFormat="0" applyBorder="0" applyAlignment="0" applyProtection="0"/>
    <xf numFmtId="0" fontId="77" fillId="27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7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28" borderId="4" applyNumberFormat="0" applyAlignment="0" applyProtection="0"/>
    <xf numFmtId="0" fontId="84" fillId="29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2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10" xfId="0" applyFont="1" applyFill="1" applyBorder="1" applyAlignment="1" applyProtection="1">
      <alignment horizontal="center" vertical="center" shrinkToFit="1"/>
      <protection hidden="1"/>
    </xf>
    <xf numFmtId="49" fontId="23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17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44" fillId="27" borderId="10" xfId="0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30" xfId="0" applyFont="1" applyFill="1" applyBorder="1" applyAlignment="1">
      <alignment horizontal="center" vertical="center"/>
    </xf>
    <xf numFmtId="0" fontId="5" fillId="31" borderId="31" xfId="0" applyFont="1" applyFill="1" applyBorder="1" applyAlignment="1">
      <alignment vertical="center"/>
    </xf>
    <xf numFmtId="0" fontId="5" fillId="31" borderId="32" xfId="0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vertical="center"/>
    </xf>
    <xf numFmtId="49" fontId="5" fillId="31" borderId="31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32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31" xfId="0" applyFont="1" applyFill="1" applyBorder="1" applyAlignment="1">
      <alignment horizontal="center" vertical="center"/>
    </xf>
    <xf numFmtId="0" fontId="44" fillId="27" borderId="10" xfId="0" applyFont="1" applyFill="1" applyBorder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35" borderId="10" xfId="0" applyFont="1" applyFill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43" xfId="0" applyNumberFormat="1" applyFont="1" applyFill="1" applyBorder="1" applyAlignment="1" applyProtection="1">
      <alignment vertical="center"/>
      <protection/>
    </xf>
    <xf numFmtId="0" fontId="34" fillId="35" borderId="43" xfId="0" applyFont="1" applyFill="1" applyBorder="1" applyAlignment="1" applyProtection="1">
      <alignment horizontal="center" vertical="center"/>
      <protection/>
    </xf>
    <xf numFmtId="38" fontId="34" fillId="0" borderId="43" xfId="49" applyFont="1" applyFill="1" applyBorder="1" applyAlignment="1" applyProtection="1">
      <alignment horizontal="center" vertical="center"/>
      <protection/>
    </xf>
    <xf numFmtId="0" fontId="34" fillId="35" borderId="43" xfId="0" applyFont="1" applyFill="1" applyBorder="1" applyAlignment="1" applyProtection="1">
      <alignment vertical="center"/>
      <protection/>
    </xf>
    <xf numFmtId="187" fontId="34" fillId="35" borderId="43" xfId="49" applyNumberFormat="1" applyFont="1" applyFill="1" applyBorder="1" applyAlignment="1" applyProtection="1">
      <alignment horizontal="right" vertical="center"/>
      <protection/>
    </xf>
    <xf numFmtId="0" fontId="34" fillId="35" borderId="4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45" xfId="0" applyNumberFormat="1" applyFont="1" applyFill="1" applyBorder="1" applyAlignment="1" applyProtection="1">
      <alignment vertical="center"/>
      <protection/>
    </xf>
    <xf numFmtId="0" fontId="34" fillId="35" borderId="46" xfId="0" applyFont="1" applyFill="1" applyBorder="1" applyAlignment="1" applyProtection="1">
      <alignment horizontal="center" vertical="center"/>
      <protection/>
    </xf>
    <xf numFmtId="38" fontId="34" fillId="0" borderId="46" xfId="49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vertical="center"/>
      <protection/>
    </xf>
    <xf numFmtId="187" fontId="34" fillId="35" borderId="46" xfId="49" applyNumberFormat="1" applyFont="1" applyFill="1" applyBorder="1" applyAlignment="1" applyProtection="1">
      <alignment horizontal="right" vertical="center"/>
      <protection/>
    </xf>
    <xf numFmtId="0" fontId="34" fillId="35" borderId="34" xfId="0" applyFont="1" applyFill="1" applyBorder="1" applyAlignment="1" applyProtection="1">
      <alignment vertical="center"/>
      <protection/>
    </xf>
    <xf numFmtId="0" fontId="34" fillId="35" borderId="33" xfId="0" applyFont="1" applyFill="1" applyBorder="1" applyAlignment="1" applyProtection="1">
      <alignment horizontal="center" vertical="center"/>
      <protection/>
    </xf>
    <xf numFmtId="176" fontId="34" fillId="35" borderId="32" xfId="0" applyNumberFormat="1" applyFont="1" applyFill="1" applyBorder="1" applyAlignment="1" applyProtection="1">
      <alignment vertical="center"/>
      <protection/>
    </xf>
    <xf numFmtId="0" fontId="34" fillId="35" borderId="47" xfId="0" applyFont="1" applyFill="1" applyBorder="1" applyAlignment="1" applyProtection="1">
      <alignment horizontal="center" vertical="center"/>
      <protection/>
    </xf>
    <xf numFmtId="38" fontId="34" fillId="0" borderId="47" xfId="49" applyFont="1" applyFill="1" applyBorder="1" applyAlignment="1" applyProtection="1">
      <alignment horizontal="center" vertical="center"/>
      <protection/>
    </xf>
    <xf numFmtId="0" fontId="34" fillId="35" borderId="47" xfId="0" applyFont="1" applyFill="1" applyBorder="1" applyAlignment="1" applyProtection="1">
      <alignment vertical="center"/>
      <protection/>
    </xf>
    <xf numFmtId="187" fontId="34" fillId="35" borderId="47" xfId="49" applyNumberFormat="1" applyFont="1" applyFill="1" applyBorder="1" applyAlignment="1" applyProtection="1">
      <alignment horizontal="right" vertical="center"/>
      <protection/>
    </xf>
    <xf numFmtId="0" fontId="34" fillId="35" borderId="40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48" xfId="49" applyNumberFormat="1" applyFont="1" applyFill="1" applyBorder="1" applyAlignment="1" applyProtection="1">
      <alignment horizontal="right" vertical="center"/>
      <protection/>
    </xf>
    <xf numFmtId="0" fontId="34" fillId="35" borderId="49" xfId="0" applyFont="1" applyFill="1" applyBorder="1" applyAlignment="1" applyProtection="1">
      <alignment vertical="center"/>
      <protection/>
    </xf>
    <xf numFmtId="0" fontId="43" fillId="35" borderId="50" xfId="0" applyFont="1" applyFill="1" applyBorder="1" applyAlignment="1" applyProtection="1">
      <alignment horizontal="center" vertical="center"/>
      <protection/>
    </xf>
    <xf numFmtId="0" fontId="43" fillId="35" borderId="51" xfId="0" applyFont="1" applyFill="1" applyBorder="1" applyAlignment="1" applyProtection="1">
      <alignment horizontal="center" vertical="center"/>
      <protection/>
    </xf>
    <xf numFmtId="0" fontId="43" fillId="35" borderId="37" xfId="0" applyFont="1" applyFill="1" applyBorder="1" applyAlignment="1" applyProtection="1">
      <alignment horizontal="center" vertical="center"/>
      <protection/>
    </xf>
    <xf numFmtId="0" fontId="43" fillId="35" borderId="52" xfId="0" applyFont="1" applyFill="1" applyBorder="1" applyAlignment="1" applyProtection="1">
      <alignment horizontal="center" vertical="center"/>
      <protection/>
    </xf>
    <xf numFmtId="0" fontId="45" fillId="27" borderId="12" xfId="0" applyFont="1" applyFill="1" applyBorder="1" applyAlignment="1" applyProtection="1">
      <alignment horizontal="center" vertical="center"/>
      <protection/>
    </xf>
    <xf numFmtId="0" fontId="45" fillId="27" borderId="51" xfId="0" applyFont="1" applyFill="1" applyBorder="1" applyAlignment="1" applyProtection="1">
      <alignment horizontal="center" vertical="center"/>
      <protection/>
    </xf>
    <xf numFmtId="0" fontId="34" fillId="27" borderId="37" xfId="0" applyFont="1" applyFill="1" applyBorder="1" applyAlignment="1" applyProtection="1">
      <alignment horizontal="center" vertical="center"/>
      <protection/>
    </xf>
    <xf numFmtId="0" fontId="5" fillId="27" borderId="53" xfId="0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3" borderId="0" xfId="0" applyFont="1" applyFill="1" applyAlignment="1">
      <alignment vertical="center"/>
    </xf>
    <xf numFmtId="0" fontId="24" fillId="0" borderId="54" xfId="0" applyFont="1" applyFill="1" applyBorder="1" applyAlignment="1" applyProtection="1">
      <alignment horizontal="right" vertical="center"/>
      <protection locked="0"/>
    </xf>
    <xf numFmtId="0" fontId="24" fillId="0" borderId="55" xfId="0" applyFont="1" applyFill="1" applyBorder="1" applyAlignment="1" applyProtection="1">
      <alignment horizontal="right" vertical="center"/>
      <protection locked="0"/>
    </xf>
    <xf numFmtId="0" fontId="24" fillId="0" borderId="55" xfId="0" applyFont="1" applyFill="1" applyBorder="1" applyAlignment="1" applyProtection="1">
      <alignment horizontal="right" vertical="center" shrinkToFit="1"/>
      <protection locked="0"/>
    </xf>
    <xf numFmtId="0" fontId="24" fillId="0" borderId="56" xfId="0" applyFont="1" applyBorder="1" applyAlignment="1" applyProtection="1">
      <alignment horizontal="right" vertical="center"/>
      <protection locked="0"/>
    </xf>
    <xf numFmtId="0" fontId="24" fillId="0" borderId="57" xfId="0" applyFont="1" applyBorder="1" applyAlignment="1" applyProtection="1">
      <alignment horizontal="right" vertical="center"/>
      <protection locked="0"/>
    </xf>
    <xf numFmtId="0" fontId="5" fillId="27" borderId="58" xfId="0" applyFont="1" applyFill="1" applyBorder="1" applyAlignment="1" applyProtection="1">
      <alignment vertical="center"/>
      <protection hidden="1"/>
    </xf>
    <xf numFmtId="49" fontId="5" fillId="27" borderId="58" xfId="0" applyNumberFormat="1" applyFont="1" applyFill="1" applyBorder="1" applyAlignment="1" applyProtection="1">
      <alignment horizontal="right"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left" vertical="center" indent="1"/>
      <protection hidden="1"/>
    </xf>
    <xf numFmtId="38" fontId="2" fillId="0" borderId="0" xfId="49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8" borderId="16" xfId="0" applyFont="1" applyFill="1" applyBorder="1" applyAlignment="1" applyProtection="1">
      <alignment horizontal="center" vertical="center"/>
      <protection hidden="1"/>
    </xf>
    <xf numFmtId="176" fontId="34" fillId="8" borderId="43" xfId="0" applyNumberFormat="1" applyFont="1" applyFill="1" applyBorder="1" applyAlignment="1" applyProtection="1">
      <alignment vertical="center"/>
      <protection hidden="1"/>
    </xf>
    <xf numFmtId="0" fontId="34" fillId="8" borderId="43" xfId="0" applyFont="1" applyFill="1" applyBorder="1" applyAlignment="1" applyProtection="1">
      <alignment horizontal="center" vertical="center"/>
      <protection hidden="1"/>
    </xf>
    <xf numFmtId="0" fontId="34" fillId="8" borderId="43" xfId="0" applyFont="1" applyFill="1" applyBorder="1" applyAlignment="1" applyProtection="1">
      <alignment vertical="center"/>
      <protection hidden="1"/>
    </xf>
    <xf numFmtId="38" fontId="34" fillId="8" borderId="43" xfId="49" applyFont="1" applyFill="1" applyBorder="1" applyAlignment="1" applyProtection="1">
      <alignment horizontal="right" vertical="center"/>
      <protection hidden="1"/>
    </xf>
    <xf numFmtId="0" fontId="34" fillId="8" borderId="44" xfId="0" applyFont="1" applyFill="1" applyBorder="1" applyAlignment="1" applyProtection="1">
      <alignment vertical="center"/>
      <protection hidden="1"/>
    </xf>
    <xf numFmtId="0" fontId="34" fillId="8" borderId="13" xfId="0" applyFont="1" applyFill="1" applyBorder="1" applyAlignment="1" applyProtection="1">
      <alignment horizontal="center" vertical="center"/>
      <protection hidden="1"/>
    </xf>
    <xf numFmtId="176" fontId="34" fillId="8" borderId="45" xfId="0" applyNumberFormat="1" applyFont="1" applyFill="1" applyBorder="1" applyAlignment="1" applyProtection="1">
      <alignment vertical="center"/>
      <protection hidden="1"/>
    </xf>
    <xf numFmtId="0" fontId="34" fillId="8" borderId="46" xfId="0" applyFont="1" applyFill="1" applyBorder="1" applyAlignment="1" applyProtection="1">
      <alignment horizontal="center" vertical="center"/>
      <protection hidden="1"/>
    </xf>
    <xf numFmtId="0" fontId="34" fillId="8" borderId="46" xfId="0" applyFont="1" applyFill="1" applyBorder="1" applyAlignment="1" applyProtection="1">
      <alignment vertical="center"/>
      <protection hidden="1"/>
    </xf>
    <xf numFmtId="38" fontId="34" fillId="8" borderId="46" xfId="49" applyFont="1" applyFill="1" applyBorder="1" applyAlignment="1" applyProtection="1">
      <alignment horizontal="right" vertical="center"/>
      <protection hidden="1"/>
    </xf>
    <xf numFmtId="0" fontId="34" fillId="8" borderId="34" xfId="0" applyFont="1" applyFill="1" applyBorder="1" applyAlignment="1" applyProtection="1">
      <alignment vertical="center"/>
      <protection hidden="1"/>
    </xf>
    <xf numFmtId="0" fontId="34" fillId="8" borderId="33" xfId="0" applyFont="1" applyFill="1" applyBorder="1" applyAlignment="1" applyProtection="1">
      <alignment horizontal="center" vertical="center"/>
      <protection hidden="1"/>
    </xf>
    <xf numFmtId="176" fontId="34" fillId="8" borderId="32" xfId="0" applyNumberFormat="1" applyFont="1" applyFill="1" applyBorder="1" applyAlignment="1" applyProtection="1">
      <alignment vertical="center"/>
      <protection hidden="1"/>
    </xf>
    <xf numFmtId="0" fontId="34" fillId="8" borderId="47" xfId="0" applyFont="1" applyFill="1" applyBorder="1" applyAlignment="1" applyProtection="1">
      <alignment horizontal="center" vertical="center"/>
      <protection hidden="1"/>
    </xf>
    <xf numFmtId="0" fontId="34" fillId="8" borderId="47" xfId="0" applyFont="1" applyFill="1" applyBorder="1" applyAlignment="1" applyProtection="1">
      <alignment vertical="center"/>
      <protection hidden="1"/>
    </xf>
    <xf numFmtId="38" fontId="34" fillId="8" borderId="47" xfId="49" applyFont="1" applyFill="1" applyBorder="1" applyAlignment="1" applyProtection="1">
      <alignment horizontal="right" vertical="center"/>
      <protection hidden="1"/>
    </xf>
    <xf numFmtId="0" fontId="34" fillId="8" borderId="4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38" fontId="34" fillId="8" borderId="48" xfId="49" applyFont="1" applyFill="1" applyBorder="1" applyAlignment="1" applyProtection="1">
      <alignment horizontal="right" vertical="center"/>
      <protection hidden="1"/>
    </xf>
    <xf numFmtId="0" fontId="34" fillId="8" borderId="49" xfId="0" applyFont="1" applyFill="1" applyBorder="1" applyAlignment="1" applyProtection="1">
      <alignment vertical="center"/>
      <protection hidden="1"/>
    </xf>
    <xf numFmtId="0" fontId="43" fillId="35" borderId="50" xfId="0" applyFont="1" applyFill="1" applyBorder="1" applyAlignment="1" applyProtection="1">
      <alignment horizontal="center" vertical="center"/>
      <protection hidden="1"/>
    </xf>
    <xf numFmtId="0" fontId="43" fillId="35" borderId="51" xfId="0" applyFont="1" applyFill="1" applyBorder="1" applyAlignment="1" applyProtection="1">
      <alignment horizontal="center" vertical="center"/>
      <protection hidden="1"/>
    </xf>
    <xf numFmtId="0" fontId="43" fillId="35" borderId="37" xfId="0" applyFont="1" applyFill="1" applyBorder="1" applyAlignment="1" applyProtection="1">
      <alignment horizontal="center" vertical="center"/>
      <protection hidden="1"/>
    </xf>
    <xf numFmtId="0" fontId="43" fillId="35" borderId="52" xfId="0" applyFont="1" applyFill="1" applyBorder="1" applyAlignment="1" applyProtection="1">
      <alignment horizontal="center" vertical="center"/>
      <protection hidden="1"/>
    </xf>
    <xf numFmtId="0" fontId="45" fillId="27" borderId="12" xfId="0" applyFont="1" applyFill="1" applyBorder="1" applyAlignment="1" applyProtection="1">
      <alignment horizontal="center" vertical="center"/>
      <protection hidden="1"/>
    </xf>
    <xf numFmtId="0" fontId="45" fillId="27" borderId="51" xfId="0" applyFont="1" applyFill="1" applyBorder="1" applyAlignment="1" applyProtection="1">
      <alignment horizontal="center" vertical="center"/>
      <protection hidden="1"/>
    </xf>
    <xf numFmtId="0" fontId="34" fillId="27" borderId="37" xfId="0" applyFont="1" applyFill="1" applyBorder="1" applyAlignment="1" applyProtection="1">
      <alignment horizontal="center" vertical="center"/>
      <protection hidden="1"/>
    </xf>
    <xf numFmtId="0" fontId="5" fillId="27" borderId="53" xfId="0" applyFont="1" applyFill="1" applyBorder="1" applyAlignment="1" applyProtection="1">
      <alignment vertical="center"/>
      <protection hidden="1"/>
    </xf>
    <xf numFmtId="176" fontId="5" fillId="33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 shrinkToFit="1"/>
      <protection hidden="1" locked="0"/>
    </xf>
    <xf numFmtId="0" fontId="2" fillId="0" borderId="10" xfId="0" applyFont="1" applyFill="1" applyBorder="1" applyAlignment="1" applyProtection="1">
      <alignment horizontal="center" vertical="center" shrinkToFit="1"/>
      <protection hidden="1" locked="0"/>
    </xf>
    <xf numFmtId="0" fontId="34" fillId="0" borderId="10" xfId="0" applyFont="1" applyFill="1" applyBorder="1" applyAlignment="1" applyProtection="1">
      <alignment vertical="center" shrinkToFit="1"/>
      <protection hidden="1" locked="0"/>
    </xf>
    <xf numFmtId="186" fontId="2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0" fontId="2" fillId="0" borderId="46" xfId="0" applyFont="1" applyFill="1" applyBorder="1" applyAlignment="1" applyProtection="1">
      <alignment horizontal="center" vertical="center" shrinkToFit="1"/>
      <protection hidden="1" locked="0"/>
    </xf>
    <xf numFmtId="0" fontId="2" fillId="0" borderId="51" xfId="0" applyFont="1" applyFill="1" applyBorder="1" applyAlignment="1" applyProtection="1">
      <alignment horizontal="center" vertical="center" shrinkToFit="1"/>
      <protection hidden="1" locked="0"/>
    </xf>
    <xf numFmtId="0" fontId="2" fillId="0" borderId="12" xfId="0" applyFont="1" applyFill="1" applyBorder="1" applyAlignment="1" applyProtection="1">
      <alignment horizontal="center" vertical="center" shrinkToFit="1"/>
      <protection hidden="1" locked="0"/>
    </xf>
    <xf numFmtId="0" fontId="2" fillId="0" borderId="51" xfId="0" applyFont="1" applyFill="1" applyBorder="1" applyAlignment="1" applyProtection="1">
      <alignment vertical="center" shrinkToFit="1"/>
      <protection hidden="1" locked="0"/>
    </xf>
    <xf numFmtId="0" fontId="49" fillId="35" borderId="10" xfId="0" applyFont="1" applyFill="1" applyBorder="1" applyAlignment="1" applyProtection="1">
      <alignment vertical="center" shrinkToFit="1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34" fillId="3" borderId="16" xfId="0" applyFont="1" applyFill="1" applyBorder="1" applyAlignment="1" applyProtection="1">
      <alignment horizontal="center" vertical="center"/>
      <protection hidden="1"/>
    </xf>
    <xf numFmtId="176" fontId="34" fillId="3" borderId="43" xfId="0" applyNumberFormat="1" applyFont="1" applyFill="1" applyBorder="1" applyAlignment="1" applyProtection="1">
      <alignment vertical="center"/>
      <protection hidden="1"/>
    </xf>
    <xf numFmtId="0" fontId="34" fillId="3" borderId="43" xfId="0" applyFont="1" applyFill="1" applyBorder="1" applyAlignment="1" applyProtection="1">
      <alignment horizontal="center" vertical="center"/>
      <protection hidden="1"/>
    </xf>
    <xf numFmtId="0" fontId="34" fillId="3" borderId="43" xfId="0" applyFont="1" applyFill="1" applyBorder="1" applyAlignment="1" applyProtection="1">
      <alignment vertical="center"/>
      <protection hidden="1"/>
    </xf>
    <xf numFmtId="38" fontId="35" fillId="3" borderId="43" xfId="49" applyFont="1" applyFill="1" applyBorder="1" applyAlignment="1" applyProtection="1">
      <alignment vertical="center"/>
      <protection hidden="1"/>
    </xf>
    <xf numFmtId="0" fontId="34" fillId="3" borderId="44" xfId="0" applyFont="1" applyFill="1" applyBorder="1" applyAlignment="1" applyProtection="1">
      <alignment vertical="center"/>
      <protection hidden="1"/>
    </xf>
    <xf numFmtId="0" fontId="34" fillId="3" borderId="13" xfId="0" applyFont="1" applyFill="1" applyBorder="1" applyAlignment="1" applyProtection="1">
      <alignment horizontal="center" vertical="center"/>
      <protection hidden="1"/>
    </xf>
    <xf numFmtId="176" fontId="34" fillId="3" borderId="45" xfId="0" applyNumberFormat="1" applyFont="1" applyFill="1" applyBorder="1" applyAlignment="1" applyProtection="1">
      <alignment vertical="center"/>
      <protection hidden="1"/>
    </xf>
    <xf numFmtId="0" fontId="34" fillId="3" borderId="46" xfId="0" applyFont="1" applyFill="1" applyBorder="1" applyAlignment="1" applyProtection="1">
      <alignment horizontal="center" vertical="center"/>
      <protection hidden="1"/>
    </xf>
    <xf numFmtId="0" fontId="34" fillId="3" borderId="46" xfId="0" applyFont="1" applyFill="1" applyBorder="1" applyAlignment="1" applyProtection="1">
      <alignment vertical="center"/>
      <protection hidden="1"/>
    </xf>
    <xf numFmtId="38" fontId="35" fillId="3" borderId="46" xfId="49" applyFont="1" applyFill="1" applyBorder="1" applyAlignment="1" applyProtection="1">
      <alignment vertical="center"/>
      <protection hidden="1"/>
    </xf>
    <xf numFmtId="0" fontId="34" fillId="3" borderId="34" xfId="0" applyFont="1" applyFill="1" applyBorder="1" applyAlignment="1" applyProtection="1">
      <alignment vertical="center"/>
      <protection hidden="1"/>
    </xf>
    <xf numFmtId="0" fontId="34" fillId="3" borderId="33" xfId="0" applyFont="1" applyFill="1" applyBorder="1" applyAlignment="1" applyProtection="1">
      <alignment horizontal="center" vertical="center"/>
      <protection hidden="1"/>
    </xf>
    <xf numFmtId="176" fontId="34" fillId="3" borderId="32" xfId="0" applyNumberFormat="1" applyFont="1" applyFill="1" applyBorder="1" applyAlignment="1" applyProtection="1">
      <alignment vertical="center"/>
      <protection hidden="1"/>
    </xf>
    <xf numFmtId="0" fontId="34" fillId="3" borderId="47" xfId="0" applyFont="1" applyFill="1" applyBorder="1" applyAlignment="1" applyProtection="1">
      <alignment horizontal="center" vertical="center"/>
      <protection hidden="1"/>
    </xf>
    <xf numFmtId="0" fontId="34" fillId="3" borderId="47" xfId="0" applyFont="1" applyFill="1" applyBorder="1" applyAlignment="1" applyProtection="1">
      <alignment vertical="center"/>
      <protection hidden="1"/>
    </xf>
    <xf numFmtId="38" fontId="35" fillId="3" borderId="47" xfId="49" applyFont="1" applyFill="1" applyBorder="1" applyAlignment="1" applyProtection="1">
      <alignment vertical="center"/>
      <protection hidden="1"/>
    </xf>
    <xf numFmtId="0" fontId="34" fillId="3" borderId="40" xfId="0" applyFont="1" applyFill="1" applyBorder="1" applyAlignment="1" applyProtection="1">
      <alignment vertical="center"/>
      <protection hidden="1"/>
    </xf>
    <xf numFmtId="38" fontId="35" fillId="3" borderId="48" xfId="49" applyFont="1" applyFill="1" applyBorder="1" applyAlignment="1" applyProtection="1">
      <alignment vertical="center"/>
      <protection hidden="1"/>
    </xf>
    <xf numFmtId="0" fontId="34" fillId="3" borderId="49" xfId="0" applyFont="1" applyFill="1" applyBorder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0" fontId="15" fillId="19" borderId="10" xfId="0" applyFont="1" applyFill="1" applyBorder="1" applyAlignment="1" applyProtection="1">
      <alignment horizontal="center" vertical="center"/>
      <protection hidden="1"/>
    </xf>
    <xf numFmtId="0" fontId="15" fillId="19" borderId="10" xfId="0" applyFont="1" applyFill="1" applyBorder="1" applyAlignment="1" applyProtection="1">
      <alignment horizontal="center" vertical="center" shrinkToFit="1"/>
      <protection hidden="1"/>
    </xf>
    <xf numFmtId="0" fontId="23" fillId="36" borderId="10" xfId="0" applyFont="1" applyFill="1" applyBorder="1" applyAlignment="1" applyProtection="1">
      <alignment horizontal="center" vertical="center" shrinkToFit="1"/>
      <protection hidden="1"/>
    </xf>
    <xf numFmtId="49" fontId="23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5" borderId="10" xfId="0" applyFont="1" applyFill="1" applyBorder="1" applyAlignment="1" applyProtection="1">
      <alignment horizontal="center" vertical="center" shrinkToFit="1"/>
      <protection hidden="1"/>
    </xf>
    <xf numFmtId="49" fontId="23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3" fillId="27" borderId="10" xfId="0" applyFont="1" applyFill="1" applyBorder="1" applyAlignment="1" applyProtection="1">
      <alignment vertical="center"/>
      <protection hidden="1"/>
    </xf>
    <xf numFmtId="0" fontId="46" fillId="27" borderId="10" xfId="0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horizontal="center" vertical="center"/>
      <protection hidden="1"/>
    </xf>
    <xf numFmtId="49" fontId="33" fillId="27" borderId="10" xfId="0" applyNumberFormat="1" applyFont="1" applyFill="1" applyBorder="1" applyAlignment="1" applyProtection="1">
      <alignment horizontal="right" vertical="center"/>
      <protection hidden="1"/>
    </xf>
    <xf numFmtId="49" fontId="33" fillId="27" borderId="10" xfId="0" applyNumberFormat="1" applyFont="1" applyFill="1" applyBorder="1" applyAlignment="1" applyProtection="1">
      <alignment vertical="center"/>
      <protection hidden="1"/>
    </xf>
    <xf numFmtId="0" fontId="33" fillId="27" borderId="12" xfId="0" applyFont="1" applyFill="1" applyBorder="1" applyAlignment="1" applyProtection="1">
      <alignment horizontal="center" vertical="center"/>
      <protection hidden="1"/>
    </xf>
    <xf numFmtId="0" fontId="33" fillId="27" borderId="51" xfId="0" applyFont="1" applyFill="1" applyBorder="1" applyAlignment="1" applyProtection="1">
      <alignment horizontal="center" vertical="center"/>
      <protection hidden="1"/>
    </xf>
    <xf numFmtId="0" fontId="35" fillId="27" borderId="37" xfId="0" applyFont="1" applyFill="1" applyBorder="1" applyAlignment="1" applyProtection="1">
      <alignment horizontal="center" vertical="center"/>
      <protection hidden="1"/>
    </xf>
    <xf numFmtId="0" fontId="33" fillId="27" borderId="53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 shrinkToFit="1"/>
      <protection hidden="1" locked="0"/>
    </xf>
    <xf numFmtId="0" fontId="50" fillId="3" borderId="10" xfId="0" applyFont="1" applyFill="1" applyBorder="1" applyAlignment="1" applyProtection="1">
      <alignment vertical="center" shrinkToFit="1"/>
      <protection hidden="1" locked="0"/>
    </xf>
    <xf numFmtId="0" fontId="3" fillId="0" borderId="10" xfId="0" applyFont="1" applyFill="1" applyBorder="1" applyAlignment="1" applyProtection="1">
      <alignment horizontal="center" vertical="center" shrinkToFit="1"/>
      <protection hidden="1" locked="0"/>
    </xf>
    <xf numFmtId="0" fontId="35" fillId="0" borderId="10" xfId="0" applyFont="1" applyFill="1" applyBorder="1" applyAlignment="1" applyProtection="1">
      <alignment vertical="center" shrinkToFit="1"/>
      <protection hidden="1"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0" fontId="3" fillId="0" borderId="12" xfId="0" applyFont="1" applyFill="1" applyBorder="1" applyAlignment="1" applyProtection="1">
      <alignment horizontal="center" vertical="center" shrinkToFit="1"/>
      <protection hidden="1" locked="0"/>
    </xf>
    <xf numFmtId="0" fontId="3" fillId="0" borderId="51" xfId="0" applyFont="1" applyFill="1" applyBorder="1" applyAlignment="1" applyProtection="1">
      <alignment horizontal="center" vertical="center" shrinkToFit="1"/>
      <protection hidden="1" locked="0"/>
    </xf>
    <xf numFmtId="0" fontId="3" fillId="0" borderId="37" xfId="0" applyFont="1" applyFill="1" applyBorder="1" applyAlignment="1" applyProtection="1">
      <alignment horizontal="center" vertical="center" shrinkToFit="1"/>
      <protection hidden="1" locked="0"/>
    </xf>
    <xf numFmtId="0" fontId="3" fillId="0" borderId="53" xfId="0" applyFont="1" applyFill="1" applyBorder="1" applyAlignment="1" applyProtection="1">
      <alignment vertical="center" shrinkToFit="1"/>
      <protection hidden="1" locked="0"/>
    </xf>
    <xf numFmtId="49" fontId="5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 indent="1"/>
      <protection hidden="1"/>
    </xf>
    <xf numFmtId="38" fontId="34" fillId="8" borderId="43" xfId="49" applyFont="1" applyFill="1" applyBorder="1" applyAlignment="1" applyProtection="1">
      <alignment horizontal="center" vertical="center"/>
      <protection hidden="1"/>
    </xf>
    <xf numFmtId="38" fontId="34" fillId="8" borderId="46" xfId="49" applyFont="1" applyFill="1" applyBorder="1" applyAlignment="1" applyProtection="1">
      <alignment horizontal="center" vertical="center"/>
      <protection hidden="1"/>
    </xf>
    <xf numFmtId="38" fontId="34" fillId="8" borderId="47" xfId="49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right" vertical="center" indent="1"/>
      <protection hidden="1"/>
    </xf>
    <xf numFmtId="0" fontId="53" fillId="0" borderId="0" xfId="0" applyFont="1" applyAlignment="1">
      <alignment horizontal="distributed" vertical="top"/>
    </xf>
    <xf numFmtId="38" fontId="34" fillId="3" borderId="43" xfId="49" applyFont="1" applyFill="1" applyBorder="1" applyAlignment="1" applyProtection="1">
      <alignment horizontal="center" vertical="center"/>
      <protection hidden="1"/>
    </xf>
    <xf numFmtId="38" fontId="34" fillId="3" borderId="46" xfId="49" applyFont="1" applyFill="1" applyBorder="1" applyAlignment="1" applyProtection="1">
      <alignment horizontal="center" vertical="center"/>
      <protection hidden="1"/>
    </xf>
    <xf numFmtId="38" fontId="34" fillId="3" borderId="47" xfId="49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vertical="center"/>
    </xf>
    <xf numFmtId="0" fontId="53" fillId="0" borderId="0" xfId="0" applyFont="1" applyAlignment="1">
      <alignment horizontal="right" vertical="top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59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8" fillId="3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4" xfId="0" applyFont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left" vertical="center"/>
      <protection hidden="1"/>
    </xf>
    <xf numFmtId="0" fontId="11" fillId="0" borderId="66" xfId="0" applyFont="1" applyBorder="1" applyAlignment="1" applyProtection="1">
      <alignment horizontal="left" vertical="center"/>
      <protection hidden="1"/>
    </xf>
    <xf numFmtId="0" fontId="11" fillId="0" borderId="65" xfId="0" applyFont="1" applyBorder="1" applyAlignment="1" applyProtection="1">
      <alignment horizontal="left" vertical="center"/>
      <protection hidden="1"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46" xfId="0" applyFont="1" applyFill="1" applyBorder="1" applyAlignment="1" applyProtection="1">
      <alignment horizontal="center" vertical="center"/>
      <protection hidden="1"/>
    </xf>
    <xf numFmtId="0" fontId="2" fillId="35" borderId="53" xfId="0" applyFont="1" applyFill="1" applyBorder="1" applyAlignment="1" applyProtection="1">
      <alignment horizontal="center" vertical="center"/>
      <protection hidden="1"/>
    </xf>
    <xf numFmtId="0" fontId="34" fillId="8" borderId="64" xfId="0" applyFont="1" applyFill="1" applyBorder="1" applyAlignment="1" applyProtection="1">
      <alignment horizontal="center" vertical="center"/>
      <protection hidden="1"/>
    </xf>
    <xf numFmtId="0" fontId="34" fillId="8" borderId="66" xfId="0" applyFont="1" applyFill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left" vertical="center" indent="1"/>
      <protection hidden="1"/>
    </xf>
    <xf numFmtId="0" fontId="12" fillId="0" borderId="65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34" fillId="3" borderId="64" xfId="0" applyFont="1" applyFill="1" applyBorder="1" applyAlignment="1" applyProtection="1">
      <alignment horizontal="center" vertical="center"/>
      <protection hidden="1"/>
    </xf>
    <xf numFmtId="0" fontId="34" fillId="3" borderId="66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0" fillId="19" borderId="0" xfId="0" applyFont="1" applyFill="1" applyAlignment="1" applyProtection="1">
      <alignment horizontal="center" vertical="center"/>
      <protection hidden="1"/>
    </xf>
    <xf numFmtId="0" fontId="37" fillId="0" borderId="64" xfId="0" applyFont="1" applyBorder="1" applyAlignment="1" applyProtection="1">
      <alignment horizontal="left" vertical="center"/>
      <protection hidden="1"/>
    </xf>
    <xf numFmtId="0" fontId="37" fillId="0" borderId="66" xfId="0" applyFont="1" applyBorder="1" applyAlignment="1" applyProtection="1">
      <alignment horizontal="left" vertical="center"/>
      <protection hidden="1"/>
    </xf>
    <xf numFmtId="0" fontId="37" fillId="0" borderId="65" xfId="0" applyFont="1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2" fillId="35" borderId="53" xfId="0" applyFont="1" applyFill="1" applyBorder="1" applyAlignment="1" applyProtection="1">
      <alignment horizontal="center" vertical="center"/>
      <protection/>
    </xf>
    <xf numFmtId="0" fontId="34" fillId="35" borderId="64" xfId="0" applyFont="1" applyFill="1" applyBorder="1" applyAlignment="1" applyProtection="1">
      <alignment horizontal="center" vertical="center"/>
      <protection/>
    </xf>
    <xf numFmtId="0" fontId="34" fillId="35" borderId="66" xfId="0" applyFont="1" applyFill="1" applyBorder="1" applyAlignment="1" applyProtection="1">
      <alignment horizontal="center" vertical="center"/>
      <protection/>
    </xf>
    <xf numFmtId="0" fontId="67" fillId="0" borderId="27" xfId="0" applyFont="1" applyFill="1" applyBorder="1" applyAlignment="1" applyProtection="1">
      <alignment horizontal="right" vertical="center" shrinkToFit="1"/>
      <protection locked="0"/>
    </xf>
    <xf numFmtId="0" fontId="67" fillId="0" borderId="55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86550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  <xdr:twoCellAnchor>
    <xdr:from>
      <xdr:col>17</xdr:col>
      <xdr:colOff>47625</xdr:colOff>
      <xdr:row>0</xdr:row>
      <xdr:rowOff>57150</xdr:rowOff>
    </xdr:from>
    <xdr:to>
      <xdr:col>17</xdr:col>
      <xdr:colOff>1771650</xdr:colOff>
      <xdr:row>2</xdr:row>
      <xdr:rowOff>190500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7877175" y="57150"/>
          <a:ext cx="17240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注意！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少年Ｂ種目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中学３年生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</a:t>
          </a:r>
          <a:r>
            <a:rPr lang="en-US" cap="none" sz="1000" b="0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高校１年生が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該当になる。</a:t>
          </a:r>
        </a:p>
      </xdr:txBody>
    </xdr:sp>
    <xdr:clientData/>
  </xdr:twoCellAnchor>
  <xdr:twoCellAnchor editAs="oneCell">
    <xdr:from>
      <xdr:col>17</xdr:col>
      <xdr:colOff>57150</xdr:colOff>
      <xdr:row>3</xdr:row>
      <xdr:rowOff>47625</xdr:rowOff>
    </xdr:from>
    <xdr:to>
      <xdr:col>17</xdr:col>
      <xdr:colOff>1714500</xdr:colOff>
      <xdr:row>8</xdr:row>
      <xdr:rowOff>171450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38200"/>
          <a:ext cx="16573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96075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チーム毎に全員に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  <xdr:twoCellAnchor editAs="oneCell">
    <xdr:from>
      <xdr:col>17</xdr:col>
      <xdr:colOff>38100</xdr:colOff>
      <xdr:row>3</xdr:row>
      <xdr:rowOff>66675</xdr:rowOff>
    </xdr:from>
    <xdr:to>
      <xdr:col>17</xdr:col>
      <xdr:colOff>1695450</xdr:colOff>
      <xdr:row>8</xdr:row>
      <xdr:rowOff>190500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857250"/>
          <a:ext cx="16573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19050</xdr:colOff>
      <xdr:row>0</xdr:row>
      <xdr:rowOff>85725</xdr:rowOff>
    </xdr:from>
    <xdr:to>
      <xdr:col>17</xdr:col>
      <xdr:colOff>1743075</xdr:colOff>
      <xdr:row>2</xdr:row>
      <xdr:rowOff>219075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7848600" y="85725"/>
          <a:ext cx="17240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注意！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少年Ｂ種目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中学３年生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</a:t>
          </a:r>
          <a:r>
            <a:rPr lang="en-US" cap="none" sz="1000" b="0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高校１年生が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ゴシック"/>
              <a:ea typeface="ＭＳ ゴシック"/>
              <a:cs typeface="ＭＳ ゴシック"/>
            </a:rPr>
            <a:t>該当になる。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9525</xdr:rowOff>
    </xdr:from>
    <xdr:to>
      <xdr:col>4</xdr:col>
      <xdr:colOff>352425</xdr:colOff>
      <xdr:row>12</xdr:row>
      <xdr:rowOff>266700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71825" y="327660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のみ</a:t>
          </a:r>
        </a:p>
      </xdr:txBody>
    </xdr:sp>
    <xdr:clientData/>
  </xdr:twoCellAnchor>
  <xdr:twoCellAnchor>
    <xdr:from>
      <xdr:col>0</xdr:col>
      <xdr:colOff>247650</xdr:colOff>
      <xdr:row>10</xdr:row>
      <xdr:rowOff>9525</xdr:rowOff>
    </xdr:from>
    <xdr:to>
      <xdr:col>1</xdr:col>
      <xdr:colOff>438150</xdr:colOff>
      <xdr:row>10</xdr:row>
      <xdr:rowOff>266700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7650" y="27241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のみ</a:t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1</xdr:col>
      <xdr:colOff>428625</xdr:colOff>
      <xdr:row>13</xdr:row>
      <xdr:rowOff>266700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3552825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45720" bIns="27432" anchor="ctr"/>
        <a:p>
          <a:pPr algn="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高校生のみ</a:t>
          </a:r>
        </a:p>
      </xdr:txBody>
    </xdr:sp>
    <xdr:clientData/>
  </xdr:twoCellAnchor>
  <xdr:twoCellAnchor>
    <xdr:from>
      <xdr:col>0</xdr:col>
      <xdr:colOff>38100</xdr:colOff>
      <xdr:row>23</xdr:row>
      <xdr:rowOff>9525</xdr:rowOff>
    </xdr:from>
    <xdr:to>
      <xdr:col>1</xdr:col>
      <xdr:colOff>228600</xdr:colOff>
      <xdr:row>23</xdr:row>
      <xdr:rowOff>266700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63150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のみ</a:t>
          </a:r>
        </a:p>
      </xdr:txBody>
    </xdr:sp>
    <xdr:clientData/>
  </xdr:twoCellAnchor>
  <xdr:twoCellAnchor>
    <xdr:from>
      <xdr:col>0</xdr:col>
      <xdr:colOff>304800</xdr:colOff>
      <xdr:row>5</xdr:row>
      <xdr:rowOff>19050</xdr:rowOff>
    </xdr:from>
    <xdr:to>
      <xdr:col>1</xdr:col>
      <xdr:colOff>495300</xdr:colOff>
      <xdr:row>6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04800" y="13525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のみ</a:t>
          </a:r>
        </a:p>
      </xdr:txBody>
    </xdr:sp>
    <xdr:clientData/>
  </xdr:twoCellAnchor>
  <xdr:twoCellAnchor>
    <xdr:from>
      <xdr:col>3</xdr:col>
      <xdr:colOff>295275</xdr:colOff>
      <xdr:row>5</xdr:row>
      <xdr:rowOff>19050</xdr:rowOff>
    </xdr:from>
    <xdr:to>
      <xdr:col>4</xdr:col>
      <xdr:colOff>485775</xdr:colOff>
      <xdr:row>6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305175" y="13525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のみ</a:t>
          </a:r>
        </a:p>
      </xdr:txBody>
    </xdr:sp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285750</xdr:colOff>
      <xdr:row>29</xdr:row>
      <xdr:rowOff>266700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95250" y="797242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中学のみ</a:t>
          </a:r>
        </a:p>
      </xdr:txBody>
    </xdr:sp>
    <xdr:clientData/>
  </xdr:twoCellAnchor>
  <xdr:twoCellAnchor>
    <xdr:from>
      <xdr:col>3</xdr:col>
      <xdr:colOff>123825</xdr:colOff>
      <xdr:row>23</xdr:row>
      <xdr:rowOff>28575</xdr:rowOff>
    </xdr:from>
    <xdr:to>
      <xdr:col>4</xdr:col>
      <xdr:colOff>314325</xdr:colOff>
      <xdr:row>24</xdr:row>
      <xdr:rowOff>9525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3133725" y="633412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中学のみ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P28" sqref="P2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29" t="s">
        <v>342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ht="12" customHeight="1" thickBot="1"/>
    <row r="3" spans="2:17" ht="7.5" customHeight="1">
      <c r="B3" s="320" t="s">
        <v>343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</row>
    <row r="4" spans="2:17" ht="18.75" customHeight="1"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2:17" ht="18.75" customHeight="1">
      <c r="B5" s="323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2:17" ht="8.25" customHeight="1" thickBot="1">
      <c r="B6" s="326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9" t="s">
        <v>237</v>
      </c>
      <c r="C9" s="319"/>
      <c r="D9" s="319"/>
      <c r="E9" s="319"/>
      <c r="F9" s="319"/>
      <c r="G9" s="319"/>
      <c r="H9" s="319"/>
      <c r="I9" s="319"/>
      <c r="J9" s="319"/>
      <c r="K9" s="319"/>
    </row>
    <row r="10" spans="2:11" ht="11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8" t="s">
        <v>228</v>
      </c>
      <c r="C11" s="318"/>
      <c r="D11" s="59"/>
      <c r="E11" s="59"/>
      <c r="F11" s="59"/>
      <c r="G11" s="59"/>
      <c r="H11" s="59"/>
      <c r="I11" s="59"/>
      <c r="J11" s="59"/>
      <c r="K11" s="59"/>
      <c r="L11" s="55"/>
      <c r="M11" s="55"/>
      <c r="N11" s="55"/>
      <c r="O11" s="55"/>
      <c r="P11" s="55"/>
      <c r="Q11" s="55"/>
      <c r="R11" s="55"/>
      <c r="S11" s="55"/>
    </row>
    <row r="12" spans="2:19" ht="15.75" customHeight="1">
      <c r="B12" s="56" t="s">
        <v>386</v>
      </c>
      <c r="C12" s="56"/>
      <c r="D12" s="56"/>
      <c r="E12" s="56"/>
      <c r="F12" s="56"/>
      <c r="G12" s="56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2:19" ht="15.75" customHeight="1">
      <c r="B13" s="56" t="s">
        <v>298</v>
      </c>
      <c r="C13" s="56"/>
      <c r="D13" s="56"/>
      <c r="E13" s="56"/>
      <c r="F13" s="56"/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2:19" ht="15.75" customHeight="1">
      <c r="B14" s="56" t="s">
        <v>229</v>
      </c>
      <c r="C14" s="56"/>
      <c r="D14" s="56"/>
      <c r="E14" s="56"/>
      <c r="F14" s="56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2:19" ht="15.75" customHeight="1">
      <c r="B15" s="56" t="s">
        <v>387</v>
      </c>
      <c r="C15" s="56"/>
      <c r="D15" s="56"/>
      <c r="E15" s="56"/>
      <c r="F15" s="56"/>
      <c r="G15" s="56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2:19" ht="15.75" customHeight="1">
      <c r="B16" s="56" t="s">
        <v>388</v>
      </c>
      <c r="C16" s="56"/>
      <c r="D16" s="56"/>
      <c r="E16" s="56"/>
      <c r="F16" s="56"/>
      <c r="G16" s="5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2:19" ht="15.75" customHeight="1">
      <c r="B17" s="56" t="s">
        <v>236</v>
      </c>
      <c r="C17" s="56"/>
      <c r="D17" s="56"/>
      <c r="E17" s="56"/>
      <c r="F17" s="56"/>
      <c r="G17" s="5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2:19" ht="15.75" customHeight="1">
      <c r="B18" s="60" t="s">
        <v>391</v>
      </c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2:19" ht="13.5">
      <c r="B19" s="60" t="s">
        <v>390</v>
      </c>
      <c r="C19" s="56"/>
      <c r="D19" s="56"/>
      <c r="E19" s="56"/>
      <c r="F19" s="56"/>
      <c r="G19" s="56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230</v>
      </c>
      <c r="C21" s="12"/>
      <c r="D21" s="12"/>
      <c r="E21" s="12"/>
      <c r="F21" s="12"/>
      <c r="G21" s="12"/>
    </row>
    <row r="22" ht="12" thickBot="1"/>
    <row r="23" spans="2:15" ht="12.75" customHeight="1">
      <c r="B23" s="98" t="s">
        <v>197</v>
      </c>
      <c r="C23" s="99" t="s">
        <v>344</v>
      </c>
      <c r="D23" s="99" t="s">
        <v>198</v>
      </c>
      <c r="E23" s="100" t="s">
        <v>300</v>
      </c>
      <c r="F23" s="101" t="s">
        <v>310</v>
      </c>
      <c r="G23" s="102" t="s">
        <v>199</v>
      </c>
      <c r="H23" s="39" t="s">
        <v>227</v>
      </c>
      <c r="I23" s="26" t="s">
        <v>313</v>
      </c>
      <c r="J23" s="52" t="s">
        <v>227</v>
      </c>
      <c r="K23" s="27" t="s">
        <v>313</v>
      </c>
      <c r="L23" s="46" t="s">
        <v>306</v>
      </c>
      <c r="M23" s="112" t="s">
        <v>361</v>
      </c>
      <c r="N23" s="113" t="s">
        <v>311</v>
      </c>
      <c r="O23" s="103" t="s">
        <v>361</v>
      </c>
    </row>
    <row r="24" spans="2:15" ht="12.75" customHeight="1">
      <c r="B24" s="104" t="s">
        <v>224</v>
      </c>
      <c r="C24" s="120">
        <v>123</v>
      </c>
      <c r="D24" s="28" t="s">
        <v>295</v>
      </c>
      <c r="E24" s="28" t="s">
        <v>301</v>
      </c>
      <c r="F24" s="28" t="s">
        <v>384</v>
      </c>
      <c r="G24" s="29">
        <v>3</v>
      </c>
      <c r="H24" s="30" t="s">
        <v>225</v>
      </c>
      <c r="I24" s="31" t="s">
        <v>226</v>
      </c>
      <c r="J24" s="30" t="s">
        <v>307</v>
      </c>
      <c r="K24" s="31" t="s">
        <v>315</v>
      </c>
      <c r="L24" s="61" t="s">
        <v>381</v>
      </c>
      <c r="M24" s="118">
        <v>44.32</v>
      </c>
      <c r="N24" s="114"/>
      <c r="O24" s="111"/>
    </row>
    <row r="25" spans="2:15" ht="12.75" customHeight="1" thickBot="1">
      <c r="B25" s="105" t="s">
        <v>224</v>
      </c>
      <c r="C25" s="121">
        <v>552</v>
      </c>
      <c r="D25" s="106" t="s">
        <v>296</v>
      </c>
      <c r="E25" s="106" t="s">
        <v>301</v>
      </c>
      <c r="F25" s="106" t="s">
        <v>383</v>
      </c>
      <c r="G25" s="107">
        <v>3</v>
      </c>
      <c r="H25" s="108" t="s">
        <v>299</v>
      </c>
      <c r="I25" s="109" t="s">
        <v>280</v>
      </c>
      <c r="J25" s="108"/>
      <c r="K25" s="109"/>
      <c r="L25" s="110"/>
      <c r="M25" s="115"/>
      <c r="N25" s="116" t="s">
        <v>381</v>
      </c>
      <c r="O25" s="117" t="s">
        <v>382</v>
      </c>
    </row>
    <row r="27" ht="6.75" customHeight="1"/>
    <row r="28" spans="2:9" ht="18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5" customFormat="1" ht="13.5">
      <c r="B31" s="17" t="s">
        <v>312</v>
      </c>
      <c r="C31" s="53"/>
      <c r="D31" s="53"/>
      <c r="E31" s="53"/>
      <c r="F31" s="53"/>
      <c r="G31" s="53"/>
      <c r="H31" s="54"/>
      <c r="I31" s="54"/>
      <c r="J31" s="54"/>
      <c r="K31" s="54"/>
    </row>
    <row r="32" spans="2:11" s="55" customFormat="1" ht="13.5">
      <c r="B32" s="53"/>
      <c r="C32" s="53"/>
      <c r="D32" s="53"/>
      <c r="E32" s="53"/>
      <c r="F32" s="53"/>
      <c r="G32" s="53"/>
      <c r="H32" s="56"/>
      <c r="I32" s="56"/>
      <c r="J32" s="56"/>
      <c r="K32" s="56"/>
    </row>
    <row r="33" spans="2:11" s="55" customFormat="1" ht="15.75" customHeight="1">
      <c r="B33" s="53" t="s">
        <v>316</v>
      </c>
      <c r="C33" s="53"/>
      <c r="D33" s="53"/>
      <c r="E33" s="53"/>
      <c r="F33" s="53"/>
      <c r="G33" s="53"/>
      <c r="H33" s="56"/>
      <c r="I33" s="56"/>
      <c r="J33" s="56"/>
      <c r="K33" s="56"/>
    </row>
    <row r="34" spans="2:11" s="55" customFormat="1" ht="15.75" customHeight="1">
      <c r="B34" s="56" t="s">
        <v>351</v>
      </c>
      <c r="C34" s="53"/>
      <c r="D34" s="53"/>
      <c r="E34" s="53"/>
      <c r="F34" s="53"/>
      <c r="G34" s="53"/>
      <c r="H34" s="56"/>
      <c r="I34" s="56"/>
      <c r="J34" s="56"/>
      <c r="K34" s="56"/>
    </row>
    <row r="35" spans="2:11" s="55" customFormat="1" ht="13.5">
      <c r="B35" s="56"/>
      <c r="C35" s="53"/>
      <c r="D35" s="53"/>
      <c r="E35" s="53"/>
      <c r="F35" s="53"/>
      <c r="G35" s="53"/>
      <c r="H35" s="56"/>
      <c r="I35" s="56"/>
      <c r="J35" s="56"/>
      <c r="K35" s="56"/>
    </row>
    <row r="36" spans="2:11" s="55" customFormat="1" ht="11.25" customHeight="1">
      <c r="B36" s="53"/>
      <c r="C36" s="53"/>
      <c r="D36" s="53"/>
      <c r="E36" s="53"/>
      <c r="F36" s="53"/>
      <c r="G36" s="53"/>
      <c r="H36" s="56"/>
      <c r="I36" s="56"/>
      <c r="J36" s="56"/>
      <c r="K36" s="56"/>
    </row>
    <row r="37" spans="2:9" s="55" customFormat="1" ht="13.5">
      <c r="B37" s="17" t="s">
        <v>317</v>
      </c>
      <c r="C37" s="53"/>
      <c r="D37" s="53"/>
      <c r="E37" s="53"/>
      <c r="F37" s="53"/>
      <c r="G37" s="53"/>
      <c r="H37" s="53"/>
      <c r="I37" s="53"/>
    </row>
    <row r="38" spans="2:9" s="55" customFormat="1" ht="13.5">
      <c r="B38" s="53"/>
      <c r="C38" s="53"/>
      <c r="D38" s="53"/>
      <c r="E38" s="53"/>
      <c r="F38" s="53"/>
      <c r="G38" s="53"/>
      <c r="H38" s="53"/>
      <c r="I38" s="53"/>
    </row>
    <row r="39" spans="2:9" s="55" customFormat="1" ht="16.5" customHeight="1">
      <c r="B39" s="53" t="s">
        <v>278</v>
      </c>
      <c r="C39" s="53"/>
      <c r="D39" s="53"/>
      <c r="E39" s="53"/>
      <c r="F39" s="53"/>
      <c r="G39" s="53"/>
      <c r="H39" s="53"/>
      <c r="I39" s="53"/>
    </row>
    <row r="40" spans="2:11" s="55" customFormat="1" ht="16.5" customHeight="1">
      <c r="B40" s="56" t="s">
        <v>352</v>
      </c>
      <c r="C40" s="56"/>
      <c r="D40" s="56"/>
      <c r="E40" s="56"/>
      <c r="F40" s="56"/>
      <c r="G40" s="56"/>
      <c r="H40" s="56"/>
      <c r="I40" s="56"/>
      <c r="J40" s="56"/>
      <c r="K40" s="56"/>
    </row>
    <row r="41" spans="2:11" s="55" customFormat="1" ht="13.5"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2:11" s="55" customFormat="1" ht="13.5">
      <c r="B42" s="53"/>
      <c r="C42" s="56"/>
      <c r="D42" s="56"/>
      <c r="E42" s="56"/>
      <c r="F42" s="56"/>
      <c r="G42" s="56"/>
      <c r="H42" s="56"/>
      <c r="I42" s="56"/>
      <c r="J42" s="56"/>
      <c r="K42" s="56"/>
    </row>
    <row r="43" spans="2:11" s="55" customFormat="1" ht="13.5">
      <c r="B43" s="17" t="s">
        <v>345</v>
      </c>
      <c r="C43" s="53"/>
      <c r="D43" s="53"/>
      <c r="E43" s="53"/>
      <c r="F43" s="53"/>
      <c r="G43" s="53"/>
      <c r="H43" s="56"/>
      <c r="I43" s="56"/>
      <c r="J43" s="56"/>
      <c r="K43" s="56"/>
    </row>
    <row r="44" spans="2:9" s="55" customFormat="1" ht="13.5">
      <c r="B44" s="53"/>
      <c r="C44" s="53"/>
      <c r="D44" s="53"/>
      <c r="E44" s="53"/>
      <c r="F44" s="53"/>
      <c r="G44" s="53"/>
      <c r="H44" s="53"/>
      <c r="I44" s="53"/>
    </row>
    <row r="45" spans="2:9" s="55" customFormat="1" ht="16.5" customHeight="1">
      <c r="B45" s="53" t="s">
        <v>392</v>
      </c>
      <c r="C45" s="53"/>
      <c r="D45" s="53"/>
      <c r="E45" s="53"/>
      <c r="F45" s="53"/>
      <c r="G45" s="53"/>
      <c r="H45" s="53"/>
      <c r="I45" s="53"/>
    </row>
    <row r="46" spans="2:9" s="55" customFormat="1" ht="13.5">
      <c r="B46" s="55" t="s">
        <v>393</v>
      </c>
      <c r="C46" s="53"/>
      <c r="D46" s="53"/>
      <c r="E46" s="53"/>
      <c r="F46" s="53"/>
      <c r="G46" s="53"/>
      <c r="H46" s="53"/>
      <c r="I46" s="53"/>
    </row>
    <row r="47" spans="3:9" s="55" customFormat="1" ht="13.5">
      <c r="C47" s="53"/>
      <c r="D47" s="53"/>
      <c r="E47" s="53"/>
      <c r="F47" s="53"/>
      <c r="G47" s="53"/>
      <c r="H47" s="53"/>
      <c r="I47" s="53"/>
    </row>
    <row r="48" spans="2:9" s="55" customFormat="1" ht="13.5">
      <c r="B48" s="53"/>
      <c r="C48" s="53"/>
      <c r="D48" s="53"/>
      <c r="E48" s="53"/>
      <c r="F48" s="53"/>
      <c r="G48" s="53"/>
      <c r="H48" s="53"/>
      <c r="I48" s="53"/>
    </row>
    <row r="49" spans="2:9" s="55" customFormat="1" ht="13.5">
      <c r="B49" s="17" t="s">
        <v>346</v>
      </c>
      <c r="C49" s="53"/>
      <c r="D49" s="53"/>
      <c r="E49" s="53"/>
      <c r="F49" s="53"/>
      <c r="G49" s="53"/>
      <c r="H49" s="53"/>
      <c r="I49" s="53"/>
    </row>
    <row r="50" spans="2:9" s="55" customFormat="1" ht="13.5">
      <c r="B50" s="53"/>
      <c r="C50" s="53"/>
      <c r="D50" s="53"/>
      <c r="E50" s="53"/>
      <c r="F50" s="53"/>
      <c r="G50" s="53"/>
      <c r="H50" s="53"/>
      <c r="I50" s="53"/>
    </row>
    <row r="51" spans="2:9" s="55" customFormat="1" ht="16.5" customHeight="1">
      <c r="B51" s="53" t="s">
        <v>314</v>
      </c>
      <c r="C51" s="53"/>
      <c r="D51" s="53"/>
      <c r="E51" s="53"/>
      <c r="F51" s="53"/>
      <c r="G51" s="53"/>
      <c r="H51" s="53"/>
      <c r="I51" s="53"/>
    </row>
    <row r="52" spans="2:9" s="55" customFormat="1" ht="13.5">
      <c r="B52" s="53"/>
      <c r="C52" s="53"/>
      <c r="D52" s="53"/>
      <c r="E52" s="53"/>
      <c r="F52" s="53"/>
      <c r="G52" s="53"/>
      <c r="H52" s="53"/>
      <c r="I52" s="53"/>
    </row>
    <row r="53" spans="2:9" s="55" customFormat="1" ht="13.5">
      <c r="B53" s="53"/>
      <c r="C53" s="53"/>
      <c r="D53" s="53"/>
      <c r="E53" s="53"/>
      <c r="F53" s="53"/>
      <c r="G53" s="53"/>
      <c r="H53" s="53"/>
      <c r="I53" s="53"/>
    </row>
    <row r="54" spans="2:9" s="55" customFormat="1" ht="13.5">
      <c r="B54" s="17" t="s">
        <v>347</v>
      </c>
      <c r="C54" s="53"/>
      <c r="D54" s="53"/>
      <c r="E54" s="53"/>
      <c r="F54" s="53"/>
      <c r="G54" s="53"/>
      <c r="H54" s="53"/>
      <c r="I54" s="53"/>
    </row>
    <row r="55" spans="2:9" s="55" customFormat="1" ht="13.5">
      <c r="B55" s="53"/>
      <c r="C55" s="53"/>
      <c r="D55" s="53"/>
      <c r="E55" s="53"/>
      <c r="F55" s="53"/>
      <c r="G55" s="53"/>
      <c r="H55" s="53"/>
      <c r="I55" s="53"/>
    </row>
    <row r="56" spans="2:9" s="55" customFormat="1" ht="16.5" customHeight="1">
      <c r="B56" s="56" t="s">
        <v>304</v>
      </c>
      <c r="C56" s="53"/>
      <c r="D56" s="53"/>
      <c r="E56" s="53"/>
      <c r="F56" s="53"/>
      <c r="G56" s="53"/>
      <c r="H56" s="53"/>
      <c r="I56" s="53"/>
    </row>
    <row r="57" spans="2:9" s="55" customFormat="1" ht="16.5" customHeight="1">
      <c r="B57" s="57" t="s">
        <v>380</v>
      </c>
      <c r="C57" s="53"/>
      <c r="D57" s="53"/>
      <c r="E57" s="53"/>
      <c r="F57" s="53"/>
      <c r="G57" s="53"/>
      <c r="H57" s="53"/>
      <c r="I57" s="53"/>
    </row>
    <row r="58" spans="2:9" s="55" customFormat="1" ht="13.5">
      <c r="B58" s="53"/>
      <c r="C58" s="53"/>
      <c r="D58" s="53"/>
      <c r="E58" s="53"/>
      <c r="F58" s="53"/>
      <c r="G58" s="53"/>
      <c r="H58" s="53"/>
      <c r="I58" s="53"/>
    </row>
    <row r="59" spans="2:9" s="55" customFormat="1" ht="13.5">
      <c r="B59" s="17" t="s">
        <v>348</v>
      </c>
      <c r="C59" s="53"/>
      <c r="D59" s="53"/>
      <c r="E59" s="53"/>
      <c r="F59" s="53"/>
      <c r="G59" s="53"/>
      <c r="H59" s="53"/>
      <c r="I59" s="53"/>
    </row>
    <row r="60" spans="2:9" s="55" customFormat="1" ht="13.5">
      <c r="B60" s="53"/>
      <c r="C60" s="53"/>
      <c r="D60" s="53"/>
      <c r="E60" s="53"/>
      <c r="F60" s="53"/>
      <c r="G60" s="53"/>
      <c r="H60" s="53"/>
      <c r="I60" s="53"/>
    </row>
    <row r="61" spans="2:9" s="55" customFormat="1" ht="16.5" customHeight="1">
      <c r="B61" s="53" t="s">
        <v>232</v>
      </c>
      <c r="C61" s="53"/>
      <c r="D61" s="53"/>
      <c r="E61" s="53"/>
      <c r="F61" s="53"/>
      <c r="G61" s="53"/>
      <c r="H61" s="53"/>
      <c r="I61" s="53"/>
    </row>
    <row r="62" spans="2:9" s="55" customFormat="1" ht="16.5" customHeight="1">
      <c r="B62" s="53"/>
      <c r="C62" s="58"/>
      <c r="D62" s="53" t="s">
        <v>349</v>
      </c>
      <c r="E62" s="53"/>
      <c r="G62" s="53"/>
      <c r="H62" s="53"/>
      <c r="I62" s="53"/>
    </row>
    <row r="63" spans="2:9" s="55" customFormat="1" ht="16.5" customHeight="1">
      <c r="B63" s="56" t="s">
        <v>233</v>
      </c>
      <c r="C63" s="56"/>
      <c r="D63" s="53"/>
      <c r="E63" s="53"/>
      <c r="F63" s="53"/>
      <c r="G63" s="53"/>
      <c r="H63" s="53"/>
      <c r="I63" s="53"/>
    </row>
    <row r="64" spans="2:11" s="55" customFormat="1" ht="16.5" customHeight="1">
      <c r="B64" s="53" t="s">
        <v>318</v>
      </c>
      <c r="C64" s="53"/>
      <c r="D64" s="53"/>
      <c r="E64" s="53"/>
      <c r="F64" s="53"/>
      <c r="G64" s="53"/>
      <c r="H64" s="53"/>
      <c r="I64" s="53"/>
      <c r="J64" s="53"/>
      <c r="K64" s="53"/>
    </row>
    <row r="65" spans="2:11" s="55" customFormat="1" ht="16.5" customHeight="1">
      <c r="B65" s="53" t="s">
        <v>319</v>
      </c>
      <c r="C65" s="53"/>
      <c r="D65" s="53"/>
      <c r="E65" s="53"/>
      <c r="F65" s="53"/>
      <c r="G65" s="53"/>
      <c r="H65" s="53"/>
      <c r="I65" s="53"/>
      <c r="J65" s="53"/>
      <c r="K65" s="53"/>
    </row>
    <row r="66" spans="2:11" s="55" customFormat="1" ht="16.5" customHeight="1">
      <c r="B66" s="53"/>
      <c r="C66" s="53" t="s">
        <v>642</v>
      </c>
      <c r="D66" s="53"/>
      <c r="E66" s="53"/>
      <c r="F66" s="53"/>
      <c r="G66" s="53"/>
      <c r="H66" s="53"/>
      <c r="I66" s="53"/>
      <c r="J66" s="53"/>
      <c r="K66" s="53"/>
    </row>
    <row r="67" spans="2:11" s="55" customFormat="1" ht="16.5" customHeight="1">
      <c r="B67" s="53"/>
      <c r="C67" s="53" t="s">
        <v>279</v>
      </c>
      <c r="D67" s="53"/>
      <c r="E67" s="53"/>
      <c r="F67" s="53"/>
      <c r="G67" s="53"/>
      <c r="H67" s="53"/>
      <c r="I67" s="53"/>
      <c r="J67" s="53"/>
      <c r="K67" s="53"/>
    </row>
    <row r="68" spans="2:9" s="55" customFormat="1" ht="13.5">
      <c r="B68" s="56"/>
      <c r="C68" s="56"/>
      <c r="D68" s="53"/>
      <c r="E68" s="53"/>
      <c r="F68" s="53"/>
      <c r="G68" s="53"/>
      <c r="H68" s="53"/>
      <c r="I68" s="53"/>
    </row>
    <row r="69" spans="1:9" s="55" customFormat="1" ht="13.5">
      <c r="A69" s="17" t="s">
        <v>350</v>
      </c>
      <c r="B69" s="53"/>
      <c r="C69" s="56"/>
      <c r="D69" s="53"/>
      <c r="E69" s="53"/>
      <c r="F69" s="53"/>
      <c r="G69" s="53"/>
      <c r="H69" s="53"/>
      <c r="I69" s="53"/>
    </row>
    <row r="70" s="55" customFormat="1" ht="16.5" customHeight="1"/>
    <row r="71" s="55" customFormat="1" ht="13.5">
      <c r="B71" s="53" t="s">
        <v>385</v>
      </c>
    </row>
    <row r="72" spans="2:9" s="55" customFormat="1" ht="13.5">
      <c r="B72" s="53" t="s">
        <v>394</v>
      </c>
      <c r="C72" s="53"/>
      <c r="D72" s="53"/>
      <c r="E72" s="53"/>
      <c r="F72" s="53"/>
      <c r="G72" s="53"/>
      <c r="H72" s="53"/>
      <c r="I72" s="53"/>
    </row>
    <row r="73" spans="3:5" s="55" customFormat="1" ht="13.5">
      <c r="C73" s="53"/>
      <c r="D73" s="53"/>
      <c r="E73" s="53"/>
    </row>
    <row r="74" spans="3:5" s="55" customFormat="1" ht="13.5">
      <c r="C74" s="53"/>
      <c r="D74" s="53"/>
      <c r="E74" s="53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showGridLines="0" showZeros="0" zoomScalePageLayoutView="0" workbookViewId="0" topLeftCell="A1">
      <pane ySplit="4" topLeftCell="A17" activePane="bottomLeft" state="frozen"/>
      <selection pane="topLeft" activeCell="A1" sqref="A1"/>
      <selection pane="bottomLeft" activeCell="E27" sqref="E2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8" t="str">
        <f>IF('男子'!C1="",'女子'!C1,'男子'!C1)&amp;"大会参加者数"</f>
        <v>十勝選手権大会参加者数</v>
      </c>
      <c r="B1" s="38"/>
      <c r="C1" s="38"/>
      <c r="D1" s="38"/>
      <c r="E1" s="38"/>
      <c r="F1" s="41"/>
      <c r="G1" s="33"/>
      <c r="H1" s="33"/>
    </row>
    <row r="2" spans="1:8" ht="24" customHeight="1">
      <c r="A2" s="33"/>
      <c r="B2" s="33"/>
      <c r="C2" s="64" t="s">
        <v>353</v>
      </c>
      <c r="D2" s="364">
        <f>IF('申込必要事項'!D3="","",'申込必要事項'!D3)</f>
      </c>
      <c r="E2" s="364"/>
      <c r="F2" s="364"/>
      <c r="G2" s="33"/>
      <c r="H2" s="33"/>
    </row>
    <row r="3" spans="1:8" ht="18" customHeight="1" thickBot="1">
      <c r="A3" s="33"/>
      <c r="B3" s="33"/>
      <c r="C3" s="33"/>
      <c r="D3" s="33"/>
      <c r="E3" s="33"/>
      <c r="F3" s="33"/>
      <c r="G3" s="33"/>
      <c r="H3" s="33"/>
    </row>
    <row r="4" spans="1:8" ht="17.25" customHeight="1" thickBot="1">
      <c r="A4" s="42" t="s">
        <v>297</v>
      </c>
      <c r="B4" s="43" t="s">
        <v>305</v>
      </c>
      <c r="C4" s="44" t="s">
        <v>238</v>
      </c>
      <c r="D4" s="42" t="s">
        <v>297</v>
      </c>
      <c r="E4" s="43" t="s">
        <v>305</v>
      </c>
      <c r="F4" s="45" t="s">
        <v>238</v>
      </c>
      <c r="G4" s="34"/>
      <c r="H4" s="33"/>
    </row>
    <row r="5" spans="1:8" ht="21.75" customHeight="1" thickTop="1">
      <c r="A5" s="365" t="s">
        <v>234</v>
      </c>
      <c r="B5" s="199" t="s">
        <v>370</v>
      </c>
      <c r="C5" s="89">
        <f>COUNTIF('男子'!$G$13:$I$52,B5)</f>
        <v>0</v>
      </c>
      <c r="D5" s="365" t="s">
        <v>235</v>
      </c>
      <c r="E5" s="199" t="s">
        <v>370</v>
      </c>
      <c r="F5" s="35">
        <f>COUNTIF('女子'!$G$13:$I$52,E5)</f>
        <v>0</v>
      </c>
      <c r="G5" s="36"/>
      <c r="H5" s="33"/>
    </row>
    <row r="6" spans="1:8" ht="21.75" customHeight="1">
      <c r="A6" s="366"/>
      <c r="B6" s="200" t="s">
        <v>614</v>
      </c>
      <c r="C6" s="75">
        <f>COUNTIF('男子'!$G$13:$I$52,B6)</f>
        <v>0</v>
      </c>
      <c r="D6" s="366"/>
      <c r="E6" s="200" t="s">
        <v>614</v>
      </c>
      <c r="F6" s="37">
        <f>COUNTIF('女子'!$G$13:$I$52,E6)</f>
        <v>0</v>
      </c>
      <c r="G6" s="36"/>
      <c r="H6" s="33"/>
    </row>
    <row r="7" spans="1:8" ht="21.75" customHeight="1">
      <c r="A7" s="366"/>
      <c r="B7" s="200" t="s">
        <v>307</v>
      </c>
      <c r="C7" s="75">
        <f>COUNTIF('男子'!$G$13:$I$52,B7)</f>
        <v>0</v>
      </c>
      <c r="D7" s="366"/>
      <c r="E7" s="200" t="s">
        <v>307</v>
      </c>
      <c r="F7" s="37">
        <f>COUNTIF('女子'!$G$13:$I$52,E7)</f>
        <v>0</v>
      </c>
      <c r="G7" s="36"/>
      <c r="H7" s="33"/>
    </row>
    <row r="8" spans="1:8" ht="21.75" customHeight="1">
      <c r="A8" s="366"/>
      <c r="B8" s="200" t="s">
        <v>328</v>
      </c>
      <c r="C8" s="75">
        <f>COUNTIF('男子'!$G$13:$I$52,B8)</f>
        <v>0</v>
      </c>
      <c r="D8" s="366"/>
      <c r="E8" s="200" t="s">
        <v>328</v>
      </c>
      <c r="F8" s="37">
        <f>COUNTIF('女子'!$G$13:$I$52,E8)</f>
        <v>0</v>
      </c>
      <c r="G8" s="36"/>
      <c r="H8" s="33"/>
    </row>
    <row r="9" spans="1:8" ht="21.75" customHeight="1">
      <c r="A9" s="366"/>
      <c r="B9" s="200" t="s">
        <v>611</v>
      </c>
      <c r="C9" s="75">
        <f>COUNTIF('男子'!$G$13:$I$52,B9)</f>
        <v>0</v>
      </c>
      <c r="D9" s="366"/>
      <c r="E9" s="200" t="s">
        <v>611</v>
      </c>
      <c r="F9" s="37">
        <f>COUNTIF('女子'!$G$13:$I$52,E9)</f>
        <v>0</v>
      </c>
      <c r="G9" s="36"/>
      <c r="H9" s="33"/>
    </row>
    <row r="10" spans="1:8" ht="21.75" customHeight="1">
      <c r="A10" s="366"/>
      <c r="B10" s="200" t="s">
        <v>299</v>
      </c>
      <c r="C10" s="75">
        <f>COUNTIF('男子'!$G$13:$I$52,B10)</f>
        <v>0</v>
      </c>
      <c r="D10" s="366"/>
      <c r="E10" s="200" t="s">
        <v>299</v>
      </c>
      <c r="F10" s="37">
        <f>COUNTIF('女子'!$G$13:$I$52,E10)</f>
        <v>0</v>
      </c>
      <c r="G10" s="36"/>
      <c r="H10" s="33"/>
    </row>
    <row r="11" spans="1:8" ht="21.75" customHeight="1">
      <c r="A11" s="366"/>
      <c r="B11" s="200" t="s">
        <v>615</v>
      </c>
      <c r="C11" s="75">
        <f>COUNTIF('男子'!$G$13:$I$52,B11)</f>
        <v>0</v>
      </c>
      <c r="D11" s="366"/>
      <c r="E11" s="200" t="s">
        <v>621</v>
      </c>
      <c r="F11" s="37">
        <f>COUNTIF('女子'!$G$13:$I$52,E11)</f>
        <v>0</v>
      </c>
      <c r="G11" s="36"/>
      <c r="H11" s="33"/>
    </row>
    <row r="12" spans="1:8" ht="21.75" customHeight="1">
      <c r="A12" s="366"/>
      <c r="B12" s="200" t="s">
        <v>612</v>
      </c>
      <c r="C12" s="75">
        <f>COUNTIF('男子'!$G$13:$I$52,B12)</f>
        <v>0</v>
      </c>
      <c r="D12" s="366"/>
      <c r="E12" s="200" t="s">
        <v>622</v>
      </c>
      <c r="F12" s="37">
        <f>COUNTIF('女子'!$G$13:$I$52,E12)</f>
        <v>0</v>
      </c>
      <c r="G12" s="36"/>
      <c r="H12" s="33"/>
    </row>
    <row r="13" spans="1:8" ht="21.75" customHeight="1">
      <c r="A13" s="366"/>
      <c r="B13" s="200" t="s">
        <v>613</v>
      </c>
      <c r="C13" s="75">
        <f>COUNTIF('男子'!$G$13:$I$52,B13)</f>
        <v>0</v>
      </c>
      <c r="D13" s="366"/>
      <c r="E13" s="200" t="s">
        <v>623</v>
      </c>
      <c r="F13" s="37">
        <f>COUNTIF('女子'!$G$13:$I$52,E13)</f>
        <v>0</v>
      </c>
      <c r="G13" s="36"/>
      <c r="H13" s="33"/>
    </row>
    <row r="14" spans="1:8" ht="21.75" customHeight="1">
      <c r="A14" s="366"/>
      <c r="B14" s="200" t="s">
        <v>618</v>
      </c>
      <c r="C14" s="75">
        <f>COUNTIF('男子'!$G$13:$I$52,B14)</f>
        <v>0</v>
      </c>
      <c r="D14" s="366"/>
      <c r="E14" s="200" t="s">
        <v>616</v>
      </c>
      <c r="F14" s="37">
        <f>COUNTIF('女子'!$G$13:$I$52,E14)</f>
        <v>0</v>
      </c>
      <c r="G14" s="36"/>
      <c r="H14" s="33"/>
    </row>
    <row r="15" spans="1:8" ht="21.75" customHeight="1">
      <c r="A15" s="366"/>
      <c r="B15" s="200" t="s">
        <v>616</v>
      </c>
      <c r="C15" s="75">
        <f>COUNTIF('男子'!$G$13:$I$52,B15)</f>
        <v>0</v>
      </c>
      <c r="D15" s="366"/>
      <c r="E15" s="200" t="s">
        <v>624</v>
      </c>
      <c r="F15" s="37">
        <f>COUNTIF('女子'!$G$13:$I$52,E15)</f>
        <v>0</v>
      </c>
      <c r="G15" s="36"/>
      <c r="H15" s="33"/>
    </row>
    <row r="16" spans="1:8" ht="21.75" customHeight="1">
      <c r="A16" s="366"/>
      <c r="B16" s="200" t="s">
        <v>617</v>
      </c>
      <c r="C16" s="75">
        <f>COUNTIF('男子'!$G$13:$I$52,B16)</f>
        <v>0</v>
      </c>
      <c r="D16" s="366"/>
      <c r="E16" s="200" t="s">
        <v>600</v>
      </c>
      <c r="F16" s="37">
        <f>COUNTIF('女子'!$G$13:$I$52,E16)</f>
        <v>0</v>
      </c>
      <c r="G16" s="36"/>
      <c r="H16" s="33"/>
    </row>
    <row r="17" spans="1:8" ht="21.75" customHeight="1">
      <c r="A17" s="366"/>
      <c r="B17" s="200" t="s">
        <v>624</v>
      </c>
      <c r="C17" s="75">
        <f>COUNTIF('男子'!$G$13:$I$52,B17)</f>
        <v>0</v>
      </c>
      <c r="D17" s="366"/>
      <c r="E17" s="200" t="s">
        <v>601</v>
      </c>
      <c r="F17" s="37">
        <f>COUNTIF('女子'!$G$13:$I$52,E17)</f>
        <v>0</v>
      </c>
      <c r="G17" s="36"/>
      <c r="H17" s="33"/>
    </row>
    <row r="18" spans="1:8" ht="21.75" customHeight="1">
      <c r="A18" s="366"/>
      <c r="B18" s="200" t="s">
        <v>600</v>
      </c>
      <c r="C18" s="75">
        <f>COUNTIF('男子'!$G$13:$I$52,B18)</f>
        <v>0</v>
      </c>
      <c r="D18" s="366"/>
      <c r="E18" s="200" t="s">
        <v>602</v>
      </c>
      <c r="F18" s="37">
        <f>COUNTIF('女子'!$G$13:$I$52,E18)</f>
        <v>0</v>
      </c>
      <c r="G18" s="36"/>
      <c r="H18" s="33"/>
    </row>
    <row r="19" spans="1:8" ht="21.75" customHeight="1">
      <c r="A19" s="366"/>
      <c r="B19" s="200" t="s">
        <v>601</v>
      </c>
      <c r="C19" s="75">
        <f>COUNTIF('男子'!$G$13:$I$52,B19)</f>
        <v>0</v>
      </c>
      <c r="D19" s="366"/>
      <c r="E19" s="200" t="s">
        <v>625</v>
      </c>
      <c r="F19" s="37">
        <f>COUNTIF('女子'!$G$13:$I$52,E19)</f>
        <v>0</v>
      </c>
      <c r="G19" s="36"/>
      <c r="H19" s="33"/>
    </row>
    <row r="20" spans="1:8" ht="21.75" customHeight="1">
      <c r="A20" s="366"/>
      <c r="B20" s="200" t="s">
        <v>602</v>
      </c>
      <c r="C20" s="75">
        <f>COUNTIF('男子'!$G$13:$I$52,B20)</f>
        <v>0</v>
      </c>
      <c r="D20" s="366"/>
      <c r="E20" s="200" t="s">
        <v>501</v>
      </c>
      <c r="F20" s="37">
        <f>COUNTIF('女子'!$G$13:$I$52,E20)</f>
        <v>0</v>
      </c>
      <c r="G20" s="36"/>
      <c r="H20" s="33"/>
    </row>
    <row r="21" spans="1:8" ht="21.75" customHeight="1">
      <c r="A21" s="366"/>
      <c r="B21" s="200" t="s">
        <v>625</v>
      </c>
      <c r="C21" s="75">
        <f>COUNTIF('男子'!$G$13:$I$52,B21)</f>
        <v>0</v>
      </c>
      <c r="D21" s="366"/>
      <c r="E21" s="200" t="s">
        <v>608</v>
      </c>
      <c r="F21" s="37">
        <f>COUNTIF('女子'!$G$13:$I$52,E21)</f>
        <v>0</v>
      </c>
      <c r="G21" s="36"/>
      <c r="H21" s="33"/>
    </row>
    <row r="22" spans="1:8" ht="21.75" customHeight="1">
      <c r="A22" s="366"/>
      <c r="B22" s="200" t="s">
        <v>371</v>
      </c>
      <c r="C22" s="75">
        <f>COUNTIF('男子'!$G$13:$I$52,B22)</f>
        <v>0</v>
      </c>
      <c r="D22" s="366"/>
      <c r="E22" s="201" t="s">
        <v>605</v>
      </c>
      <c r="F22" s="37">
        <f>COUNTIF('女子'!$G$13:$I$52,E22)</f>
        <v>0</v>
      </c>
      <c r="G22" s="36"/>
      <c r="H22" s="33"/>
    </row>
    <row r="23" spans="1:8" ht="21.75" customHeight="1">
      <c r="A23" s="366"/>
      <c r="B23" s="200" t="s">
        <v>372</v>
      </c>
      <c r="C23" s="75">
        <f>COUNTIF('男子'!$G$13:$I$52,B23)</f>
        <v>0</v>
      </c>
      <c r="D23" s="366"/>
      <c r="E23" s="200" t="s">
        <v>609</v>
      </c>
      <c r="F23" s="37">
        <f>COUNTIF('女子'!$G$13:$I$52,E23)</f>
        <v>0</v>
      </c>
      <c r="G23" s="33"/>
      <c r="H23" s="33"/>
    </row>
    <row r="24" spans="1:8" ht="21.75" customHeight="1">
      <c r="A24" s="366"/>
      <c r="B24" s="200" t="s">
        <v>619</v>
      </c>
      <c r="C24" s="75">
        <f>COUNTIF('男子'!$G$13:$I$52,B24)</f>
        <v>0</v>
      </c>
      <c r="D24" s="366"/>
      <c r="E24" s="378" t="s">
        <v>646</v>
      </c>
      <c r="F24" s="37">
        <f>COUNTIF('女子'!$G$13:$I$52,E24)</f>
        <v>0</v>
      </c>
      <c r="G24" s="33"/>
      <c r="H24" s="33"/>
    </row>
    <row r="25" spans="1:8" ht="21.75" customHeight="1">
      <c r="A25" s="366"/>
      <c r="B25" s="200" t="s">
        <v>603</v>
      </c>
      <c r="C25" s="75">
        <f>COUNTIF('男子'!$G$13:$I$52,B25)</f>
        <v>0</v>
      </c>
      <c r="D25" s="366"/>
      <c r="E25" s="202"/>
      <c r="F25" s="37">
        <f>COUNTIF('女子'!$G$13:$I$52,E25)</f>
        <v>0</v>
      </c>
      <c r="G25" s="33"/>
      <c r="H25" s="33"/>
    </row>
    <row r="26" spans="1:8" ht="21.75" customHeight="1">
      <c r="A26" s="366"/>
      <c r="B26" s="200" t="s">
        <v>604</v>
      </c>
      <c r="C26" s="75">
        <f>COUNTIF('男子'!$G$13:$I$52,B26)</f>
        <v>0</v>
      </c>
      <c r="D26" s="366"/>
      <c r="E26" s="202"/>
      <c r="F26" s="37">
        <f>COUNTIF('女子'!$G$13:$I$52,E26)</f>
        <v>0</v>
      </c>
      <c r="G26" s="33"/>
      <c r="H26" s="33"/>
    </row>
    <row r="27" spans="1:8" ht="21.75" customHeight="1">
      <c r="A27" s="366"/>
      <c r="B27" s="201" t="s">
        <v>605</v>
      </c>
      <c r="C27" s="75">
        <f>COUNTIF('男子'!$G$13:$I$52,B27)</f>
        <v>0</v>
      </c>
      <c r="D27" s="366"/>
      <c r="E27" s="202"/>
      <c r="F27" s="37">
        <f>COUNTIF('女子'!$G$13:$I$52,E27)</f>
        <v>0</v>
      </c>
      <c r="G27" s="33"/>
      <c r="H27" s="33"/>
    </row>
    <row r="28" spans="1:8" ht="21.75" customHeight="1">
      <c r="A28" s="366"/>
      <c r="B28" s="200" t="s">
        <v>606</v>
      </c>
      <c r="C28" s="75">
        <f>COUNTIF('男子'!$G$13:$I$52,B28)</f>
        <v>0</v>
      </c>
      <c r="D28" s="366"/>
      <c r="E28" s="202"/>
      <c r="F28" s="37">
        <f>COUNTIF('女子'!$G$13:$I$52,E28)</f>
        <v>0</v>
      </c>
      <c r="G28" s="33"/>
      <c r="H28" s="33"/>
    </row>
    <row r="29" spans="1:8" ht="21.75" customHeight="1">
      <c r="A29" s="366"/>
      <c r="B29" s="200" t="s">
        <v>607</v>
      </c>
      <c r="C29" s="75">
        <f>COUNTIF('男子'!$G$13:$I$52,B29)</f>
        <v>0</v>
      </c>
      <c r="D29" s="366"/>
      <c r="E29" s="202"/>
      <c r="F29" s="37">
        <f>COUNTIF('女子'!$G$13:$I$52,E29)</f>
        <v>0</v>
      </c>
      <c r="G29" s="33"/>
      <c r="H29" s="33"/>
    </row>
    <row r="30" spans="1:8" ht="21.75" customHeight="1" thickBot="1">
      <c r="A30" s="367"/>
      <c r="B30" s="377" t="s">
        <v>645</v>
      </c>
      <c r="C30" s="76">
        <f>COUNTIF('男子'!$G$13:$I$52,B30)</f>
        <v>0</v>
      </c>
      <c r="D30" s="367"/>
      <c r="E30" s="203"/>
      <c r="F30" s="51">
        <f>COUNTIF('女子'!$G$13:$I$52,E30)</f>
        <v>0</v>
      </c>
      <c r="G30" s="33"/>
      <c r="H30" s="33"/>
    </row>
    <row r="31" spans="1:8" ht="21.75" customHeight="1" thickBot="1">
      <c r="A31" s="70"/>
      <c r="B31" s="71"/>
      <c r="C31" s="72"/>
      <c r="D31" s="70"/>
      <c r="E31" s="73"/>
      <c r="F31" s="74"/>
      <c r="G31" s="33"/>
      <c r="H31" s="33"/>
    </row>
    <row r="32" spans="1:8" ht="18.75" customHeight="1">
      <c r="A32" s="362" t="s">
        <v>234</v>
      </c>
      <c r="B32" s="94" t="s">
        <v>360</v>
      </c>
      <c r="C32" s="90">
        <f>SUM(C36:C41)</f>
        <v>0</v>
      </c>
      <c r="D32" s="362" t="s">
        <v>235</v>
      </c>
      <c r="E32" s="94" t="s">
        <v>360</v>
      </c>
      <c r="F32" s="91">
        <f>SUM(F36:F41)</f>
        <v>0</v>
      </c>
      <c r="G32" s="33"/>
      <c r="H32" s="33"/>
    </row>
    <row r="33" spans="1:8" ht="18.75" customHeight="1" thickBot="1">
      <c r="A33" s="363"/>
      <c r="B33" s="95" t="s">
        <v>620</v>
      </c>
      <c r="C33" s="76">
        <f>SUM(C42:C47)</f>
        <v>0</v>
      </c>
      <c r="D33" s="363"/>
      <c r="E33" s="95" t="s">
        <v>620</v>
      </c>
      <c r="F33" s="51">
        <f>SUM(F42:F47)</f>
        <v>0</v>
      </c>
      <c r="G33" s="33"/>
      <c r="H33" s="33"/>
    </row>
    <row r="34" spans="1:8" ht="18.75" customHeight="1">
      <c r="A34" s="33"/>
      <c r="B34" s="33"/>
      <c r="C34" s="33"/>
      <c r="D34" s="33"/>
      <c r="E34" s="33"/>
      <c r="F34" s="33"/>
      <c r="G34" s="33"/>
      <c r="H34" s="33"/>
    </row>
    <row r="35" spans="1:8" ht="18.75" customHeight="1">
      <c r="A35" s="33"/>
      <c r="B35" s="97"/>
      <c r="C35" s="97"/>
      <c r="D35" s="97"/>
      <c r="E35" s="97"/>
      <c r="F35" s="97"/>
      <c r="G35" s="33"/>
      <c r="H35" s="33"/>
    </row>
    <row r="36" spans="1:10" ht="18.75" customHeight="1" hidden="1">
      <c r="A36" s="33"/>
      <c r="B36" s="210"/>
      <c r="C36" s="214">
        <f>IF(COUNTIF('男子'!$K$13:$K$52,"A")&gt;=1,1,0)</f>
        <v>0</v>
      </c>
      <c r="D36" s="210"/>
      <c r="E36" s="210"/>
      <c r="F36" s="215">
        <f>IF(COUNTIF('女子'!$K$13:$K$52,"A")&gt;=1,1,0)</f>
        <v>0</v>
      </c>
      <c r="G36" s="211"/>
      <c r="H36" s="211"/>
      <c r="I36" s="212"/>
      <c r="J36" s="212"/>
    </row>
    <row r="37" spans="2:10" ht="18.75" customHeight="1" hidden="1">
      <c r="B37" s="213"/>
      <c r="C37" s="215">
        <f>IF(COUNTIF('男子'!$K$13:$K$52,"B")&gt;=1,1,0)</f>
        <v>0</v>
      </c>
      <c r="D37" s="213"/>
      <c r="E37" s="213"/>
      <c r="F37" s="215">
        <f>IF(COUNTIF('女子'!$K$13:$K$52,"B")&gt;=1,1,0)</f>
        <v>0</v>
      </c>
      <c r="G37" s="212"/>
      <c r="H37" s="212"/>
      <c r="I37" s="212"/>
      <c r="J37" s="212"/>
    </row>
    <row r="38" spans="2:10" ht="18.75" customHeight="1" hidden="1">
      <c r="B38" s="213"/>
      <c r="C38" s="215">
        <f>IF(COUNTIF('男子'!$K$13:$K$52,"C")&gt;=1,1,0)</f>
        <v>0</v>
      </c>
      <c r="D38" s="213"/>
      <c r="E38" s="213"/>
      <c r="F38" s="215">
        <f>IF(COUNTIF('女子'!$K$13:$K$52,"C")&gt;=1,1,0)</f>
        <v>0</v>
      </c>
      <c r="G38" s="212"/>
      <c r="H38" s="212"/>
      <c r="I38" s="212"/>
      <c r="J38" s="212"/>
    </row>
    <row r="39" spans="2:10" ht="18.75" customHeight="1" hidden="1">
      <c r="B39" s="213"/>
      <c r="C39" s="215">
        <f>IF(COUNTIF('男子'!$K$13:$K$52,"D")&gt;=1,1,0)</f>
        <v>0</v>
      </c>
      <c r="D39" s="213"/>
      <c r="E39" s="213"/>
      <c r="F39" s="215">
        <f>IF(COUNTIF('女子'!$K$13:$K$52,"D")&gt;=1,1,0)</f>
        <v>0</v>
      </c>
      <c r="G39" s="212"/>
      <c r="H39" s="212"/>
      <c r="I39" s="212"/>
      <c r="J39" s="212"/>
    </row>
    <row r="40" spans="2:10" ht="18.75" customHeight="1" hidden="1">
      <c r="B40" s="213"/>
      <c r="C40" s="215">
        <f>IF(COUNTIF('男子'!$K$13:$K$52,"E")&gt;=1,1,0)</f>
        <v>0</v>
      </c>
      <c r="D40" s="213"/>
      <c r="E40" s="213"/>
      <c r="F40" s="215">
        <f>IF(COUNTIF('女子'!$K$13:$K$52,"E")&gt;=1,1,0)</f>
        <v>0</v>
      </c>
      <c r="G40" s="212"/>
      <c r="H40" s="212"/>
      <c r="I40" s="212"/>
      <c r="J40" s="212"/>
    </row>
    <row r="41" spans="2:10" ht="18.75" customHeight="1" hidden="1">
      <c r="B41" s="213"/>
      <c r="C41" s="215">
        <f>IF(COUNTIF('男子'!$K$13:$K$52,"F")&gt;=1,1,0)</f>
        <v>0</v>
      </c>
      <c r="D41" s="213"/>
      <c r="E41" s="213"/>
      <c r="F41" s="215">
        <f>IF(COUNTIF('女子'!$K$13:$K$52,"F")&gt;=1,1,0)</f>
        <v>0</v>
      </c>
      <c r="G41" s="212"/>
      <c r="H41" s="212"/>
      <c r="I41" s="212"/>
      <c r="J41" s="212"/>
    </row>
    <row r="42" spans="2:10" ht="18.75" customHeight="1" hidden="1">
      <c r="B42" s="213"/>
      <c r="C42" s="210">
        <f>IF(COUNTIF('男子'!$M$13:$M$52,"A")&gt;=1,1,0)</f>
        <v>0</v>
      </c>
      <c r="D42" s="213"/>
      <c r="E42" s="213"/>
      <c r="F42" s="210">
        <f>IF(COUNTIF('女子'!$M$13:$M$52,"A")&gt;=1,1,0)</f>
        <v>0</v>
      </c>
      <c r="G42" s="212"/>
      <c r="H42" s="212"/>
      <c r="I42" s="212"/>
      <c r="J42" s="212"/>
    </row>
    <row r="43" spans="2:10" ht="18.75" customHeight="1" hidden="1">
      <c r="B43" s="213"/>
      <c r="C43" s="210">
        <f>IF(COUNTIF('男子'!$M$13:$M$52,"B")&gt;=1,1,0)</f>
        <v>0</v>
      </c>
      <c r="D43" s="213"/>
      <c r="E43" s="213"/>
      <c r="F43" s="210">
        <f>IF(COUNTIF('女子'!$M$13:$M$52,"B")&gt;=1,1,0)</f>
        <v>0</v>
      </c>
      <c r="G43" s="212"/>
      <c r="H43" s="212"/>
      <c r="I43" s="212"/>
      <c r="J43" s="212"/>
    </row>
    <row r="44" spans="2:10" ht="18.75" customHeight="1" hidden="1">
      <c r="B44" s="213"/>
      <c r="C44" s="210">
        <f>IF(COUNTIF('男子'!$M$13:$M$52,"C")&gt;=1,1,0)</f>
        <v>0</v>
      </c>
      <c r="D44" s="213"/>
      <c r="E44" s="213"/>
      <c r="F44" s="210">
        <f>IF(COUNTIF('女子'!$M$13:$M$52,"C")&gt;=1,1,0)</f>
        <v>0</v>
      </c>
      <c r="G44" s="212"/>
      <c r="H44" s="212"/>
      <c r="I44" s="212"/>
      <c r="J44" s="212"/>
    </row>
    <row r="45" spans="2:10" ht="18.75" customHeight="1" hidden="1">
      <c r="B45" s="213"/>
      <c r="C45" s="210">
        <f>IF(COUNTIF('男子'!$M$13:$M$52,"D")&gt;=1,1,0)</f>
        <v>0</v>
      </c>
      <c r="D45" s="213"/>
      <c r="E45" s="213"/>
      <c r="F45" s="210">
        <f>IF(COUNTIF('女子'!$M$13:$M$52,"D")&gt;=1,1,0)</f>
        <v>0</v>
      </c>
      <c r="G45" s="212"/>
      <c r="H45" s="212"/>
      <c r="I45" s="212"/>
      <c r="J45" s="212"/>
    </row>
    <row r="46" spans="2:10" ht="18.75" customHeight="1" hidden="1">
      <c r="B46" s="213"/>
      <c r="C46" s="210">
        <f>IF(COUNTIF('男子'!$M$13:$M$52,"E")&gt;=1,1,0)</f>
        <v>0</v>
      </c>
      <c r="D46" s="213"/>
      <c r="E46" s="213"/>
      <c r="F46" s="210">
        <f>IF(COUNTIF('女子'!$M$13:$M$52,"E")&gt;=1,1,0)</f>
        <v>0</v>
      </c>
      <c r="G46" s="212"/>
      <c r="H46" s="212"/>
      <c r="I46" s="212"/>
      <c r="J46" s="212"/>
    </row>
    <row r="47" spans="2:10" ht="18.75" customHeight="1" hidden="1">
      <c r="B47" s="213"/>
      <c r="C47" s="210">
        <f>IF(COUNTIF('男子'!$M$13:$M$52,"F")&gt;=1,1,0)</f>
        <v>0</v>
      </c>
      <c r="D47" s="213"/>
      <c r="E47" s="213"/>
      <c r="F47" s="210">
        <f>IF(COUNTIF('女子'!$M$13:$M$52,"FE")&gt;=1,1,0)</f>
        <v>0</v>
      </c>
      <c r="G47" s="212"/>
      <c r="H47" s="212"/>
      <c r="I47" s="212"/>
      <c r="J47" s="212"/>
    </row>
    <row r="48" spans="2:10" ht="18.75" customHeight="1" hidden="1">
      <c r="B48" s="212"/>
      <c r="C48" s="212"/>
      <c r="D48" s="212"/>
      <c r="E48" s="212"/>
      <c r="F48" s="212"/>
      <c r="G48" s="212"/>
      <c r="H48" s="212"/>
      <c r="I48" s="212"/>
      <c r="J48" s="212"/>
    </row>
  </sheetData>
  <sheetProtection selectLockedCells="1"/>
  <mergeCells count="5">
    <mergeCell ref="A32:A33"/>
    <mergeCell ref="D32:D33"/>
    <mergeCell ref="D2:F2"/>
    <mergeCell ref="A5:A30"/>
    <mergeCell ref="D5:D30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0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35" t="s">
        <v>322</v>
      </c>
      <c r="B1" s="336"/>
      <c r="C1" s="368" t="s">
        <v>456</v>
      </c>
      <c r="D1" s="369"/>
      <c r="E1" s="370"/>
      <c r="F1" s="47"/>
      <c r="G1" s="340" t="s">
        <v>368</v>
      </c>
      <c r="H1" s="340"/>
      <c r="I1" s="340"/>
      <c r="J1" s="371" t="s">
        <v>457</v>
      </c>
      <c r="K1" s="371"/>
      <c r="L1" s="371"/>
      <c r="M1" s="371"/>
      <c r="N1" s="371"/>
    </row>
    <row r="2" spans="1:14" ht="15.75" customHeight="1" thickBot="1">
      <c r="A2" s="48"/>
      <c r="B2" s="48"/>
      <c r="C2" s="332" t="s">
        <v>208</v>
      </c>
      <c r="D2" s="332"/>
      <c r="E2" s="332"/>
      <c r="F2" s="62"/>
      <c r="G2" s="48"/>
      <c r="H2" s="50"/>
      <c r="I2" s="66"/>
      <c r="J2" s="141"/>
      <c r="K2" s="142"/>
      <c r="L2" s="142"/>
      <c r="M2" s="142"/>
      <c r="N2" s="142"/>
    </row>
    <row r="3" spans="1:14" ht="20.25" customHeight="1" thickBot="1">
      <c r="A3" s="346" t="s">
        <v>359</v>
      </c>
      <c r="B3" s="347"/>
      <c r="C3" s="350" t="s">
        <v>451</v>
      </c>
      <c r="D3" s="351"/>
      <c r="E3" s="92"/>
      <c r="F3" s="93" t="s">
        <v>358</v>
      </c>
      <c r="G3" s="333" t="s">
        <v>452</v>
      </c>
      <c r="H3" s="333"/>
      <c r="I3" s="334" t="s">
        <v>453</v>
      </c>
      <c r="J3" s="334"/>
      <c r="K3" s="334"/>
      <c r="L3" s="334"/>
      <c r="M3" s="142"/>
      <c r="N3" s="142"/>
    </row>
    <row r="4" spans="1:14" ht="6" customHeight="1" thickBot="1">
      <c r="A4" s="77"/>
      <c r="B4" s="77"/>
      <c r="C4" s="78"/>
      <c r="D4" s="62"/>
      <c r="E4" s="62"/>
      <c r="F4" s="62"/>
      <c r="G4" s="48"/>
      <c r="H4" s="50"/>
      <c r="I4" s="50"/>
      <c r="J4" s="79"/>
      <c r="K4" s="79"/>
      <c r="L4" s="79"/>
      <c r="M4" s="142"/>
      <c r="N4" s="142"/>
    </row>
    <row r="5" spans="1:14" ht="13.5" customHeight="1">
      <c r="A5" s="77"/>
      <c r="B5" s="77"/>
      <c r="C5" s="143" t="s">
        <v>329</v>
      </c>
      <c r="D5" s="144" t="s">
        <v>330</v>
      </c>
      <c r="E5" s="145">
        <v>6</v>
      </c>
      <c r="F5" s="146" t="s">
        <v>332</v>
      </c>
      <c r="G5" s="146" t="s">
        <v>458</v>
      </c>
      <c r="H5" s="147">
        <v>1000</v>
      </c>
      <c r="I5" s="148" t="s">
        <v>334</v>
      </c>
      <c r="J5" s="149">
        <v>6000</v>
      </c>
      <c r="K5" s="150" t="s">
        <v>336</v>
      </c>
      <c r="L5" s="79"/>
      <c r="M5" s="142"/>
      <c r="N5" s="142"/>
    </row>
    <row r="6" spans="1:14" ht="13.5" customHeight="1">
      <c r="A6" s="77"/>
      <c r="B6" s="77"/>
      <c r="C6" s="151"/>
      <c r="D6" s="152" t="s">
        <v>331</v>
      </c>
      <c r="E6" s="153">
        <v>4</v>
      </c>
      <c r="F6" s="154" t="s">
        <v>332</v>
      </c>
      <c r="G6" s="154" t="s">
        <v>458</v>
      </c>
      <c r="H6" s="155">
        <v>1300</v>
      </c>
      <c r="I6" s="156" t="s">
        <v>334</v>
      </c>
      <c r="J6" s="157">
        <v>5200</v>
      </c>
      <c r="K6" s="158" t="s">
        <v>336</v>
      </c>
      <c r="L6" s="79"/>
      <c r="M6" s="142"/>
      <c r="N6" s="142"/>
    </row>
    <row r="7" spans="1:14" ht="13.5" customHeight="1" thickBot="1">
      <c r="A7" s="77"/>
      <c r="B7" s="77"/>
      <c r="C7" s="151"/>
      <c r="D7" s="159" t="s">
        <v>459</v>
      </c>
      <c r="E7" s="160">
        <v>3</v>
      </c>
      <c r="F7" s="161" t="s">
        <v>460</v>
      </c>
      <c r="G7" s="161" t="s">
        <v>458</v>
      </c>
      <c r="H7" s="162">
        <v>1500</v>
      </c>
      <c r="I7" s="163" t="s">
        <v>334</v>
      </c>
      <c r="J7" s="164">
        <v>4500</v>
      </c>
      <c r="K7" s="165" t="s">
        <v>336</v>
      </c>
      <c r="L7" s="79"/>
      <c r="M7" s="142"/>
      <c r="N7" s="142"/>
    </row>
    <row r="8" spans="1:14" ht="13.5" customHeight="1" thickBot="1">
      <c r="A8" s="77"/>
      <c r="B8" s="77"/>
      <c r="C8" s="151"/>
      <c r="D8" s="166"/>
      <c r="E8" s="166"/>
      <c r="F8" s="143"/>
      <c r="G8" s="167"/>
      <c r="H8" s="375" t="s">
        <v>335</v>
      </c>
      <c r="I8" s="376"/>
      <c r="J8" s="168">
        <v>15700</v>
      </c>
      <c r="K8" s="169" t="s">
        <v>336</v>
      </c>
      <c r="L8" s="79"/>
      <c r="M8" s="142"/>
      <c r="N8" s="142"/>
    </row>
    <row r="9" spans="1:14" ht="7.5" customHeight="1">
      <c r="A9" s="77"/>
      <c r="B9" s="77"/>
      <c r="C9" s="78"/>
      <c r="D9" s="62"/>
      <c r="E9" s="62"/>
      <c r="F9" s="62"/>
      <c r="G9" s="48"/>
      <c r="H9" s="50"/>
      <c r="I9" s="50"/>
      <c r="J9" s="79"/>
      <c r="K9" s="79"/>
      <c r="L9" s="79"/>
      <c r="M9" s="142"/>
      <c r="N9" s="142"/>
    </row>
    <row r="10" spans="1:14" ht="15.75" customHeight="1">
      <c r="A10" s="48"/>
      <c r="B10" s="119" t="s">
        <v>389</v>
      </c>
      <c r="C10" s="48"/>
      <c r="D10" s="48"/>
      <c r="E10" s="50"/>
      <c r="F10" s="49"/>
      <c r="G10" s="348" t="s">
        <v>308</v>
      </c>
      <c r="H10" s="348"/>
      <c r="I10" s="349" t="s">
        <v>309</v>
      </c>
      <c r="J10" s="349"/>
      <c r="K10" s="372" t="s">
        <v>369</v>
      </c>
      <c r="L10" s="373"/>
      <c r="M10" s="373"/>
      <c r="N10" s="374"/>
    </row>
    <row r="11" spans="1:14" s="25" customFormat="1" ht="15.75" customHeight="1">
      <c r="A11" s="67" t="s">
        <v>197</v>
      </c>
      <c r="B11" s="67" t="s">
        <v>461</v>
      </c>
      <c r="C11" s="67" t="s">
        <v>462</v>
      </c>
      <c r="D11" s="67" t="s">
        <v>463</v>
      </c>
      <c r="E11" s="68" t="s">
        <v>310</v>
      </c>
      <c r="F11" s="67" t="s">
        <v>199</v>
      </c>
      <c r="G11" s="80" t="s">
        <v>227</v>
      </c>
      <c r="H11" s="81" t="s">
        <v>313</v>
      </c>
      <c r="I11" s="82" t="s">
        <v>227</v>
      </c>
      <c r="J11" s="83" t="s">
        <v>313</v>
      </c>
      <c r="K11" s="170" t="s">
        <v>464</v>
      </c>
      <c r="L11" s="171" t="s">
        <v>361</v>
      </c>
      <c r="M11" s="172" t="s">
        <v>465</v>
      </c>
      <c r="N11" s="173" t="s">
        <v>361</v>
      </c>
    </row>
    <row r="12" spans="1:14" s="5" customFormat="1" ht="15.75" customHeight="1">
      <c r="A12" s="96" t="s">
        <v>363</v>
      </c>
      <c r="B12" s="63">
        <v>500</v>
      </c>
      <c r="C12" s="32" t="s">
        <v>296</v>
      </c>
      <c r="D12" s="32" t="s">
        <v>466</v>
      </c>
      <c r="E12" s="122" t="s">
        <v>375</v>
      </c>
      <c r="F12" s="84">
        <v>1</v>
      </c>
      <c r="G12" s="32" t="s">
        <v>467</v>
      </c>
      <c r="H12" s="85" t="s">
        <v>468</v>
      </c>
      <c r="I12" s="32" t="s">
        <v>469</v>
      </c>
      <c r="J12" s="85" t="s">
        <v>470</v>
      </c>
      <c r="K12" s="174" t="s">
        <v>471</v>
      </c>
      <c r="L12" s="175">
        <v>42.55</v>
      </c>
      <c r="M12" s="176" t="s">
        <v>471</v>
      </c>
      <c r="N12" s="177" t="s">
        <v>472</v>
      </c>
    </row>
    <row r="13" spans="1:14" s="5" customFormat="1" ht="17.25" customHeight="1">
      <c r="A13" s="178">
        <v>1</v>
      </c>
      <c r="B13" s="179">
        <v>101</v>
      </c>
      <c r="C13" s="179" t="s">
        <v>473</v>
      </c>
      <c r="D13" s="179" t="s">
        <v>474</v>
      </c>
      <c r="E13" s="140" t="s">
        <v>451</v>
      </c>
      <c r="F13" s="180">
        <v>3</v>
      </c>
      <c r="G13" s="181" t="s">
        <v>65</v>
      </c>
      <c r="H13" s="182">
        <v>9.98</v>
      </c>
      <c r="I13" s="181" t="s">
        <v>67</v>
      </c>
      <c r="J13" s="183" t="s">
        <v>475</v>
      </c>
      <c r="K13" s="184" t="s">
        <v>454</v>
      </c>
      <c r="L13" s="185">
        <v>38.01</v>
      </c>
      <c r="M13" s="184"/>
      <c r="N13" s="186"/>
    </row>
    <row r="14" spans="1:14" s="5" customFormat="1" ht="17.25" customHeight="1">
      <c r="A14" s="178">
        <v>2</v>
      </c>
      <c r="B14" s="179">
        <v>102</v>
      </c>
      <c r="C14" s="179" t="s">
        <v>476</v>
      </c>
      <c r="D14" s="179" t="s">
        <v>477</v>
      </c>
      <c r="E14" s="140" t="s">
        <v>451</v>
      </c>
      <c r="F14" s="180">
        <v>2</v>
      </c>
      <c r="G14" s="181" t="s">
        <v>65</v>
      </c>
      <c r="H14" s="182">
        <v>9.98</v>
      </c>
      <c r="I14" s="181" t="s">
        <v>67</v>
      </c>
      <c r="J14" s="183" t="s">
        <v>478</v>
      </c>
      <c r="K14" s="184" t="s">
        <v>454</v>
      </c>
      <c r="L14" s="185"/>
      <c r="M14" s="184" t="s">
        <v>455</v>
      </c>
      <c r="N14" s="186"/>
    </row>
    <row r="15" spans="1:14" s="5" customFormat="1" ht="17.25" customHeight="1">
      <c r="A15" s="178">
        <v>3</v>
      </c>
      <c r="B15" s="179">
        <v>103</v>
      </c>
      <c r="C15" s="179" t="s">
        <v>479</v>
      </c>
      <c r="D15" s="179" t="s">
        <v>480</v>
      </c>
      <c r="E15" s="140" t="s">
        <v>451</v>
      </c>
      <c r="F15" s="180">
        <v>3</v>
      </c>
      <c r="G15" s="181" t="s">
        <v>65</v>
      </c>
      <c r="H15" s="182">
        <v>10.01</v>
      </c>
      <c r="I15" s="181"/>
      <c r="J15" s="183"/>
      <c r="K15" s="184" t="s">
        <v>454</v>
      </c>
      <c r="L15" s="185"/>
      <c r="M15" s="184" t="s">
        <v>454</v>
      </c>
      <c r="N15" s="186"/>
    </row>
    <row r="16" spans="1:14" s="5" customFormat="1" ht="17.25" customHeight="1">
      <c r="A16" s="178">
        <v>4</v>
      </c>
      <c r="B16" s="179">
        <v>104</v>
      </c>
      <c r="C16" s="179" t="s">
        <v>481</v>
      </c>
      <c r="D16" s="179" t="s">
        <v>482</v>
      </c>
      <c r="E16" s="140" t="s">
        <v>451</v>
      </c>
      <c r="F16" s="180">
        <v>2</v>
      </c>
      <c r="G16" s="181" t="s">
        <v>65</v>
      </c>
      <c r="H16" s="182">
        <v>10.03</v>
      </c>
      <c r="I16" s="181"/>
      <c r="J16" s="183"/>
      <c r="K16" s="184" t="s">
        <v>454</v>
      </c>
      <c r="L16" s="185"/>
      <c r="M16" s="184" t="s">
        <v>454</v>
      </c>
      <c r="N16" s="186"/>
    </row>
    <row r="17" spans="1:14" s="5" customFormat="1" ht="17.25" customHeight="1">
      <c r="A17" s="178">
        <v>5</v>
      </c>
      <c r="B17" s="179">
        <v>105</v>
      </c>
      <c r="C17" s="179" t="s">
        <v>483</v>
      </c>
      <c r="D17" s="179" t="s">
        <v>484</v>
      </c>
      <c r="E17" s="140" t="s">
        <v>451</v>
      </c>
      <c r="F17" s="180">
        <v>2</v>
      </c>
      <c r="G17" s="181" t="s">
        <v>79</v>
      </c>
      <c r="H17" s="182" t="s">
        <v>485</v>
      </c>
      <c r="I17" s="181" t="s">
        <v>115</v>
      </c>
      <c r="J17" s="183" t="s">
        <v>486</v>
      </c>
      <c r="K17" s="184"/>
      <c r="L17" s="185"/>
      <c r="M17" s="184" t="s">
        <v>454</v>
      </c>
      <c r="N17" s="186" t="s">
        <v>487</v>
      </c>
    </row>
    <row r="18" spans="1:14" s="5" customFormat="1" ht="17.25" customHeight="1">
      <c r="A18" s="178">
        <v>6</v>
      </c>
      <c r="B18" s="179">
        <v>106</v>
      </c>
      <c r="C18" s="179" t="s">
        <v>488</v>
      </c>
      <c r="D18" s="179" t="s">
        <v>489</v>
      </c>
      <c r="E18" s="140" t="s">
        <v>451</v>
      </c>
      <c r="F18" s="180">
        <v>1</v>
      </c>
      <c r="G18" s="181" t="s">
        <v>249</v>
      </c>
      <c r="H18" s="182">
        <v>2.35</v>
      </c>
      <c r="I18" s="181"/>
      <c r="J18" s="183"/>
      <c r="K18" s="184"/>
      <c r="L18" s="185"/>
      <c r="M18" s="184" t="s">
        <v>454</v>
      </c>
      <c r="N18" s="186"/>
    </row>
    <row r="19" spans="1:14" s="5" customFormat="1" ht="17.25" customHeight="1">
      <c r="A19" s="178">
        <v>7</v>
      </c>
      <c r="B19" s="179">
        <v>107</v>
      </c>
      <c r="C19" s="179" t="s">
        <v>490</v>
      </c>
      <c r="D19" s="179" t="s">
        <v>491</v>
      </c>
      <c r="E19" s="140" t="s">
        <v>451</v>
      </c>
      <c r="F19" s="180">
        <v>1</v>
      </c>
      <c r="G19" s="181" t="s">
        <v>123</v>
      </c>
      <c r="H19" s="182">
        <v>83.65</v>
      </c>
      <c r="I19" s="181"/>
      <c r="J19" s="183"/>
      <c r="K19" s="184"/>
      <c r="L19" s="185"/>
      <c r="M19" s="184" t="s">
        <v>454</v>
      </c>
      <c r="N19" s="186"/>
    </row>
    <row r="20" spans="1:14" s="5" customFormat="1" ht="17.25" customHeight="1">
      <c r="A20" s="178">
        <v>8</v>
      </c>
      <c r="B20" s="179">
        <v>108</v>
      </c>
      <c r="C20" s="179" t="s">
        <v>492</v>
      </c>
      <c r="D20" s="179" t="s">
        <v>493</v>
      </c>
      <c r="E20" s="140" t="s">
        <v>451</v>
      </c>
      <c r="F20" s="180">
        <v>1</v>
      </c>
      <c r="G20" s="181" t="s">
        <v>251</v>
      </c>
      <c r="H20" s="182">
        <v>5.85</v>
      </c>
      <c r="I20" s="181"/>
      <c r="J20" s="183"/>
      <c r="K20" s="184"/>
      <c r="L20" s="185"/>
      <c r="M20" s="184" t="s">
        <v>455</v>
      </c>
      <c r="N20" s="186" t="s">
        <v>494</v>
      </c>
    </row>
    <row r="21" spans="1:14" s="5" customFormat="1" ht="17.25" customHeight="1">
      <c r="A21" s="178">
        <v>9</v>
      </c>
      <c r="B21" s="179">
        <v>109</v>
      </c>
      <c r="C21" s="179" t="s">
        <v>495</v>
      </c>
      <c r="D21" s="179" t="s">
        <v>496</v>
      </c>
      <c r="E21" s="140" t="s">
        <v>451</v>
      </c>
      <c r="F21" s="180">
        <v>3</v>
      </c>
      <c r="G21" s="181" t="s">
        <v>253</v>
      </c>
      <c r="H21" s="182">
        <v>8.4</v>
      </c>
      <c r="I21" s="181"/>
      <c r="J21" s="183"/>
      <c r="K21" s="184" t="s">
        <v>454</v>
      </c>
      <c r="L21" s="185"/>
      <c r="M21" s="184" t="s">
        <v>455</v>
      </c>
      <c r="N21" s="186"/>
    </row>
    <row r="22" spans="1:14" s="5" customFormat="1" ht="17.25" customHeight="1">
      <c r="A22" s="178">
        <v>10</v>
      </c>
      <c r="B22" s="179">
        <v>110</v>
      </c>
      <c r="C22" s="179" t="s">
        <v>497</v>
      </c>
      <c r="D22" s="179" t="s">
        <v>498</v>
      </c>
      <c r="E22" s="140" t="s">
        <v>451</v>
      </c>
      <c r="F22" s="180">
        <v>2</v>
      </c>
      <c r="G22" s="181" t="s">
        <v>67</v>
      </c>
      <c r="H22" s="182">
        <v>20.09</v>
      </c>
      <c r="I22" s="181" t="s">
        <v>69</v>
      </c>
      <c r="J22" s="183" t="s">
        <v>499</v>
      </c>
      <c r="K22" s="184"/>
      <c r="L22" s="185"/>
      <c r="M22" s="184" t="s">
        <v>455</v>
      </c>
      <c r="N22" s="186"/>
    </row>
    <row r="23" spans="1:14" s="5" customFormat="1" ht="17.25" customHeight="1">
      <c r="A23" s="178">
        <v>11</v>
      </c>
      <c r="B23" s="179"/>
      <c r="C23" s="179"/>
      <c r="D23" s="179"/>
      <c r="E23" s="140" t="s">
        <v>451</v>
      </c>
      <c r="F23" s="180"/>
      <c r="G23" s="181"/>
      <c r="H23" s="182"/>
      <c r="I23" s="181"/>
      <c r="J23" s="183"/>
      <c r="K23" s="184"/>
      <c r="L23" s="185"/>
      <c r="M23" s="184"/>
      <c r="N23" s="186"/>
    </row>
    <row r="24" spans="1:14" s="5" customFormat="1" ht="17.25" customHeight="1">
      <c r="A24" s="178">
        <v>12</v>
      </c>
      <c r="B24" s="179"/>
      <c r="C24" s="179"/>
      <c r="D24" s="179"/>
      <c r="E24" s="140" t="s">
        <v>451</v>
      </c>
      <c r="F24" s="180"/>
      <c r="G24" s="181"/>
      <c r="H24" s="182"/>
      <c r="I24" s="181"/>
      <c r="J24" s="183"/>
      <c r="K24" s="184"/>
      <c r="L24" s="185"/>
      <c r="M24" s="184"/>
      <c r="N24" s="186"/>
    </row>
    <row r="25" spans="1:14" s="5" customFormat="1" ht="17.25" customHeight="1">
      <c r="A25" s="178">
        <v>13</v>
      </c>
      <c r="B25" s="179"/>
      <c r="C25" s="179"/>
      <c r="D25" s="179"/>
      <c r="E25" s="140" t="s">
        <v>451</v>
      </c>
      <c r="F25" s="180"/>
      <c r="G25" s="181"/>
      <c r="H25" s="182"/>
      <c r="I25" s="181"/>
      <c r="J25" s="183"/>
      <c r="K25" s="184"/>
      <c r="L25" s="185"/>
      <c r="M25" s="184"/>
      <c r="N25" s="186"/>
    </row>
    <row r="26" spans="1:14" s="5" customFormat="1" ht="17.25" customHeight="1">
      <c r="A26" s="178">
        <v>14</v>
      </c>
      <c r="B26" s="179"/>
      <c r="C26" s="179"/>
      <c r="D26" s="179"/>
      <c r="E26" s="140" t="s">
        <v>451</v>
      </c>
      <c r="F26" s="180"/>
      <c r="G26" s="181"/>
      <c r="H26" s="182"/>
      <c r="I26" s="181"/>
      <c r="J26" s="183"/>
      <c r="K26" s="184"/>
      <c r="L26" s="185"/>
      <c r="M26" s="184"/>
      <c r="N26" s="186"/>
    </row>
    <row r="27" spans="1:14" s="5" customFormat="1" ht="17.25" customHeight="1">
      <c r="A27" s="178">
        <v>15</v>
      </c>
      <c r="B27" s="179"/>
      <c r="C27" s="179"/>
      <c r="D27" s="179"/>
      <c r="E27" s="140" t="s">
        <v>451</v>
      </c>
      <c r="F27" s="180"/>
      <c r="G27" s="181"/>
      <c r="H27" s="182"/>
      <c r="I27" s="181"/>
      <c r="J27" s="183"/>
      <c r="K27" s="184"/>
      <c r="L27" s="185"/>
      <c r="M27" s="184"/>
      <c r="N27" s="186"/>
    </row>
    <row r="28" spans="1:14" s="5" customFormat="1" ht="17.25" customHeight="1">
      <c r="A28" s="178">
        <v>16</v>
      </c>
      <c r="B28" s="179"/>
      <c r="C28" s="179"/>
      <c r="D28" s="179"/>
      <c r="E28" s="140" t="s">
        <v>451</v>
      </c>
      <c r="F28" s="180"/>
      <c r="G28" s="181"/>
      <c r="H28" s="182"/>
      <c r="I28" s="181"/>
      <c r="J28" s="183"/>
      <c r="K28" s="184"/>
      <c r="L28" s="185"/>
      <c r="M28" s="184"/>
      <c r="N28" s="186"/>
    </row>
    <row r="29" spans="1:14" s="5" customFormat="1" ht="17.25" customHeight="1">
      <c r="A29" s="178">
        <v>17</v>
      </c>
      <c r="B29" s="179"/>
      <c r="C29" s="179"/>
      <c r="D29" s="179"/>
      <c r="E29" s="140" t="s">
        <v>451</v>
      </c>
      <c r="F29" s="180"/>
      <c r="G29" s="181"/>
      <c r="H29" s="182"/>
      <c r="I29" s="181"/>
      <c r="J29" s="183"/>
      <c r="K29" s="184"/>
      <c r="L29" s="185"/>
      <c r="M29" s="184"/>
      <c r="N29" s="186"/>
    </row>
    <row r="30" spans="1:14" s="5" customFormat="1" ht="17.25" customHeight="1">
      <c r="A30" s="178">
        <v>18</v>
      </c>
      <c r="B30" s="179"/>
      <c r="C30" s="179"/>
      <c r="D30" s="179"/>
      <c r="E30" s="140" t="s">
        <v>451</v>
      </c>
      <c r="F30" s="180"/>
      <c r="G30" s="181"/>
      <c r="H30" s="182"/>
      <c r="I30" s="181"/>
      <c r="J30" s="183"/>
      <c r="K30" s="184"/>
      <c r="L30" s="185"/>
      <c r="M30" s="184"/>
      <c r="N30" s="186"/>
    </row>
    <row r="31" spans="1:14" s="5" customFormat="1" ht="17.25" customHeight="1">
      <c r="A31" s="178">
        <v>19</v>
      </c>
      <c r="B31" s="179"/>
      <c r="C31" s="179"/>
      <c r="D31" s="179"/>
      <c r="E31" s="140" t="s">
        <v>451</v>
      </c>
      <c r="F31" s="180"/>
      <c r="G31" s="181"/>
      <c r="H31" s="182"/>
      <c r="I31" s="181"/>
      <c r="J31" s="183"/>
      <c r="K31" s="184"/>
      <c r="L31" s="185"/>
      <c r="M31" s="184"/>
      <c r="N31" s="186"/>
    </row>
    <row r="32" spans="1:14" s="5" customFormat="1" ht="17.25" customHeight="1">
      <c r="A32" s="178">
        <v>20</v>
      </c>
      <c r="B32" s="179"/>
      <c r="C32" s="179"/>
      <c r="D32" s="179"/>
      <c r="E32" s="140" t="s">
        <v>451</v>
      </c>
      <c r="F32" s="180"/>
      <c r="G32" s="181"/>
      <c r="H32" s="182"/>
      <c r="I32" s="181"/>
      <c r="J32" s="183"/>
      <c r="K32" s="184"/>
      <c r="L32" s="185"/>
      <c r="M32" s="184"/>
      <c r="N32" s="186"/>
    </row>
    <row r="33" spans="1:14" s="5" customFormat="1" ht="17.25" customHeight="1">
      <c r="A33" s="178">
        <v>21</v>
      </c>
      <c r="B33" s="179"/>
      <c r="C33" s="179"/>
      <c r="D33" s="179"/>
      <c r="E33" s="140" t="s">
        <v>451</v>
      </c>
      <c r="F33" s="180"/>
      <c r="G33" s="181"/>
      <c r="H33" s="182"/>
      <c r="I33" s="181"/>
      <c r="J33" s="183"/>
      <c r="K33" s="184"/>
      <c r="L33" s="185"/>
      <c r="M33" s="184"/>
      <c r="N33" s="186"/>
    </row>
    <row r="34" spans="1:14" s="5" customFormat="1" ht="17.25" customHeight="1">
      <c r="A34" s="178">
        <v>22</v>
      </c>
      <c r="B34" s="179"/>
      <c r="C34" s="179"/>
      <c r="D34" s="179"/>
      <c r="E34" s="140" t="s">
        <v>451</v>
      </c>
      <c r="F34" s="180"/>
      <c r="G34" s="181"/>
      <c r="H34" s="182"/>
      <c r="I34" s="181"/>
      <c r="J34" s="183"/>
      <c r="K34" s="184"/>
      <c r="L34" s="185"/>
      <c r="M34" s="184"/>
      <c r="N34" s="186"/>
    </row>
    <row r="35" spans="1:14" s="5" customFormat="1" ht="17.25" customHeight="1">
      <c r="A35" s="178">
        <v>23</v>
      </c>
      <c r="B35" s="179"/>
      <c r="C35" s="179"/>
      <c r="D35" s="179"/>
      <c r="E35" s="140" t="s">
        <v>451</v>
      </c>
      <c r="F35" s="180"/>
      <c r="G35" s="181"/>
      <c r="H35" s="182"/>
      <c r="I35" s="181"/>
      <c r="J35" s="183"/>
      <c r="K35" s="184"/>
      <c r="L35" s="185"/>
      <c r="M35" s="184"/>
      <c r="N35" s="186"/>
    </row>
    <row r="36" spans="1:14" s="5" customFormat="1" ht="17.25" customHeight="1">
      <c r="A36" s="178">
        <v>24</v>
      </c>
      <c r="B36" s="179"/>
      <c r="C36" s="179"/>
      <c r="D36" s="179"/>
      <c r="E36" s="140" t="s">
        <v>451</v>
      </c>
      <c r="F36" s="180"/>
      <c r="G36" s="181"/>
      <c r="H36" s="182"/>
      <c r="I36" s="181"/>
      <c r="J36" s="183"/>
      <c r="K36" s="184"/>
      <c r="L36" s="185"/>
      <c r="M36" s="184"/>
      <c r="N36" s="186"/>
    </row>
    <row r="37" spans="1:14" s="5" customFormat="1" ht="17.25" customHeight="1">
      <c r="A37" s="178">
        <v>25</v>
      </c>
      <c r="B37" s="179"/>
      <c r="C37" s="179"/>
      <c r="D37" s="179"/>
      <c r="E37" s="140" t="s">
        <v>451</v>
      </c>
      <c r="F37" s="180"/>
      <c r="G37" s="181"/>
      <c r="H37" s="182"/>
      <c r="I37" s="181"/>
      <c r="J37" s="183"/>
      <c r="K37" s="184"/>
      <c r="L37" s="185"/>
      <c r="M37" s="184"/>
      <c r="N37" s="186"/>
    </row>
    <row r="38" spans="1:14" s="5" customFormat="1" ht="17.25" customHeight="1">
      <c r="A38" s="178">
        <v>26</v>
      </c>
      <c r="B38" s="179"/>
      <c r="C38" s="179"/>
      <c r="D38" s="179"/>
      <c r="E38" s="140" t="s">
        <v>451</v>
      </c>
      <c r="F38" s="180"/>
      <c r="G38" s="181"/>
      <c r="H38" s="182"/>
      <c r="I38" s="181"/>
      <c r="J38" s="183"/>
      <c r="K38" s="184"/>
      <c r="L38" s="185"/>
      <c r="M38" s="184"/>
      <c r="N38" s="186"/>
    </row>
    <row r="39" spans="1:14" s="5" customFormat="1" ht="17.25" customHeight="1">
      <c r="A39" s="178">
        <v>27</v>
      </c>
      <c r="B39" s="179"/>
      <c r="C39" s="179"/>
      <c r="D39" s="179"/>
      <c r="E39" s="140" t="s">
        <v>451</v>
      </c>
      <c r="F39" s="180"/>
      <c r="G39" s="181"/>
      <c r="H39" s="182"/>
      <c r="I39" s="181"/>
      <c r="J39" s="183"/>
      <c r="K39" s="184"/>
      <c r="L39" s="185"/>
      <c r="M39" s="184"/>
      <c r="N39" s="186"/>
    </row>
    <row r="40" spans="1:14" s="5" customFormat="1" ht="17.25" customHeight="1">
      <c r="A40" s="178">
        <v>28</v>
      </c>
      <c r="B40" s="179"/>
      <c r="C40" s="179"/>
      <c r="D40" s="179"/>
      <c r="E40" s="140" t="s">
        <v>451</v>
      </c>
      <c r="F40" s="180"/>
      <c r="G40" s="181"/>
      <c r="H40" s="182"/>
      <c r="I40" s="181"/>
      <c r="J40" s="183"/>
      <c r="K40" s="184"/>
      <c r="L40" s="185"/>
      <c r="M40" s="184"/>
      <c r="N40" s="186"/>
    </row>
    <row r="41" spans="1:14" s="5" customFormat="1" ht="17.25" customHeight="1">
      <c r="A41" s="178">
        <v>29</v>
      </c>
      <c r="B41" s="179"/>
      <c r="C41" s="179"/>
      <c r="D41" s="179"/>
      <c r="E41" s="140" t="s">
        <v>451</v>
      </c>
      <c r="F41" s="180"/>
      <c r="G41" s="181"/>
      <c r="H41" s="182"/>
      <c r="I41" s="181"/>
      <c r="J41" s="183"/>
      <c r="K41" s="184"/>
      <c r="L41" s="185"/>
      <c r="M41" s="184"/>
      <c r="N41" s="186"/>
    </row>
    <row r="42" spans="1:14" s="5" customFormat="1" ht="17.25" customHeight="1">
      <c r="A42" s="178">
        <v>30</v>
      </c>
      <c r="B42" s="179"/>
      <c r="C42" s="179"/>
      <c r="D42" s="179"/>
      <c r="E42" s="140" t="s">
        <v>451</v>
      </c>
      <c r="F42" s="180"/>
      <c r="G42" s="181"/>
      <c r="H42" s="182"/>
      <c r="I42" s="181"/>
      <c r="J42" s="183"/>
      <c r="K42" s="184"/>
      <c r="L42" s="185"/>
      <c r="M42" s="184"/>
      <c r="N42" s="186"/>
    </row>
    <row r="43" spans="1:14" s="5" customFormat="1" ht="17.25" customHeight="1">
      <c r="A43" s="178">
        <v>31</v>
      </c>
      <c r="B43" s="179"/>
      <c r="C43" s="179"/>
      <c r="D43" s="179"/>
      <c r="E43" s="140" t="s">
        <v>451</v>
      </c>
      <c r="F43" s="180"/>
      <c r="G43" s="181"/>
      <c r="H43" s="182"/>
      <c r="I43" s="181"/>
      <c r="J43" s="183"/>
      <c r="K43" s="184"/>
      <c r="L43" s="185"/>
      <c r="M43" s="184"/>
      <c r="N43" s="186"/>
    </row>
    <row r="44" spans="1:14" s="5" customFormat="1" ht="17.25" customHeight="1">
      <c r="A44" s="178">
        <v>32</v>
      </c>
      <c r="B44" s="179"/>
      <c r="C44" s="179"/>
      <c r="D44" s="179"/>
      <c r="E44" s="140" t="s">
        <v>451</v>
      </c>
      <c r="F44" s="180"/>
      <c r="G44" s="181"/>
      <c r="H44" s="182"/>
      <c r="I44" s="181"/>
      <c r="J44" s="183"/>
      <c r="K44" s="184"/>
      <c r="L44" s="185"/>
      <c r="M44" s="184"/>
      <c r="N44" s="186"/>
    </row>
    <row r="45" spans="1:14" s="5" customFormat="1" ht="17.25" customHeight="1">
      <c r="A45" s="178">
        <v>33</v>
      </c>
      <c r="B45" s="179"/>
      <c r="C45" s="179"/>
      <c r="D45" s="179"/>
      <c r="E45" s="140" t="s">
        <v>451</v>
      </c>
      <c r="F45" s="180"/>
      <c r="G45" s="181"/>
      <c r="H45" s="182"/>
      <c r="I45" s="181"/>
      <c r="J45" s="183"/>
      <c r="K45" s="184"/>
      <c r="L45" s="185"/>
      <c r="M45" s="184"/>
      <c r="N45" s="186"/>
    </row>
    <row r="46" spans="1:14" s="5" customFormat="1" ht="17.25" customHeight="1">
      <c r="A46" s="178">
        <v>34</v>
      </c>
      <c r="B46" s="179"/>
      <c r="C46" s="179"/>
      <c r="D46" s="179"/>
      <c r="E46" s="140" t="s">
        <v>451</v>
      </c>
      <c r="F46" s="180"/>
      <c r="G46" s="181"/>
      <c r="H46" s="182"/>
      <c r="I46" s="181"/>
      <c r="J46" s="183"/>
      <c r="K46" s="184"/>
      <c r="L46" s="185"/>
      <c r="M46" s="184"/>
      <c r="N46" s="186"/>
    </row>
    <row r="47" spans="1:14" s="5" customFormat="1" ht="17.25" customHeight="1">
      <c r="A47" s="178">
        <v>35</v>
      </c>
      <c r="B47" s="179"/>
      <c r="C47" s="179"/>
      <c r="D47" s="179"/>
      <c r="E47" s="140" t="s">
        <v>451</v>
      </c>
      <c r="F47" s="180"/>
      <c r="G47" s="181"/>
      <c r="H47" s="182"/>
      <c r="I47" s="181"/>
      <c r="J47" s="183"/>
      <c r="K47" s="184"/>
      <c r="L47" s="185"/>
      <c r="M47" s="184"/>
      <c r="N47" s="186"/>
    </row>
    <row r="48" spans="1:14" s="5" customFormat="1" ht="17.25" customHeight="1">
      <c r="A48" s="178">
        <v>36</v>
      </c>
      <c r="B48" s="179"/>
      <c r="C48" s="179"/>
      <c r="D48" s="179"/>
      <c r="E48" s="140" t="s">
        <v>451</v>
      </c>
      <c r="F48" s="180"/>
      <c r="G48" s="181"/>
      <c r="H48" s="182"/>
      <c r="I48" s="181"/>
      <c r="J48" s="183"/>
      <c r="K48" s="184"/>
      <c r="L48" s="185"/>
      <c r="M48" s="184"/>
      <c r="N48" s="186"/>
    </row>
    <row r="49" spans="1:14" s="5" customFormat="1" ht="17.25" customHeight="1">
      <c r="A49" s="178">
        <v>37</v>
      </c>
      <c r="B49" s="179"/>
      <c r="C49" s="179"/>
      <c r="D49" s="179"/>
      <c r="E49" s="140" t="s">
        <v>451</v>
      </c>
      <c r="F49" s="180"/>
      <c r="G49" s="181"/>
      <c r="H49" s="182"/>
      <c r="I49" s="181"/>
      <c r="J49" s="183"/>
      <c r="K49" s="184"/>
      <c r="L49" s="185"/>
      <c r="M49" s="184"/>
      <c r="N49" s="186"/>
    </row>
    <row r="50" spans="1:14" s="5" customFormat="1" ht="17.25" customHeight="1">
      <c r="A50" s="178">
        <v>38</v>
      </c>
      <c r="B50" s="179"/>
      <c r="C50" s="179"/>
      <c r="D50" s="179"/>
      <c r="E50" s="140" t="s">
        <v>451</v>
      </c>
      <c r="F50" s="180"/>
      <c r="G50" s="181"/>
      <c r="H50" s="182"/>
      <c r="I50" s="181"/>
      <c r="J50" s="183"/>
      <c r="K50" s="184"/>
      <c r="L50" s="185"/>
      <c r="M50" s="184"/>
      <c r="N50" s="186"/>
    </row>
    <row r="51" spans="1:14" s="5" customFormat="1" ht="17.25" customHeight="1">
      <c r="A51" s="178">
        <v>39</v>
      </c>
      <c r="B51" s="179"/>
      <c r="C51" s="179"/>
      <c r="D51" s="179"/>
      <c r="E51" s="140" t="s">
        <v>451</v>
      </c>
      <c r="F51" s="180"/>
      <c r="G51" s="181"/>
      <c r="H51" s="182"/>
      <c r="I51" s="181"/>
      <c r="J51" s="183"/>
      <c r="K51" s="184"/>
      <c r="L51" s="185"/>
      <c r="M51" s="184"/>
      <c r="N51" s="186"/>
    </row>
    <row r="52" spans="1:14" s="5" customFormat="1" ht="17.25" customHeight="1">
      <c r="A52" s="178">
        <v>40</v>
      </c>
      <c r="B52" s="179"/>
      <c r="C52" s="179"/>
      <c r="D52" s="179"/>
      <c r="E52" s="140" t="s">
        <v>451</v>
      </c>
      <c r="F52" s="180"/>
      <c r="G52" s="181"/>
      <c r="H52" s="182"/>
      <c r="I52" s="181"/>
      <c r="J52" s="183"/>
      <c r="K52" s="184"/>
      <c r="L52" s="185"/>
      <c r="M52" s="184"/>
      <c r="N52" s="186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4" sqref="A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23" t="s">
        <v>449</v>
      </c>
    </row>
    <row r="2" spans="1:3" ht="12.75">
      <c r="A2" s="2" t="s">
        <v>643</v>
      </c>
      <c r="B2" s="2"/>
      <c r="C2" s="2"/>
    </row>
    <row r="3" spans="1:3" ht="12.75">
      <c r="A3" s="2"/>
      <c r="B3" s="2"/>
      <c r="C3" s="2"/>
    </row>
    <row r="4" spans="1:11" ht="12.75">
      <c r="A4" s="124" t="s">
        <v>565</v>
      </c>
      <c r="B4" s="2"/>
      <c r="C4" s="2"/>
      <c r="E4" s="124" t="s">
        <v>395</v>
      </c>
      <c r="F4" s="2"/>
      <c r="G4" s="2"/>
      <c r="H4" s="2"/>
      <c r="I4" s="124" t="s">
        <v>633</v>
      </c>
      <c r="J4" s="2"/>
      <c r="K4" s="2"/>
    </row>
    <row r="5" spans="1:11" ht="12.75">
      <c r="A5" s="125"/>
      <c r="B5" s="126" t="s">
        <v>396</v>
      </c>
      <c r="C5" s="127" t="s">
        <v>450</v>
      </c>
      <c r="E5" s="125"/>
      <c r="F5" s="126" t="s">
        <v>396</v>
      </c>
      <c r="G5" s="127" t="s">
        <v>450</v>
      </c>
      <c r="H5" s="2"/>
      <c r="I5" s="125"/>
      <c r="J5" s="126" t="s">
        <v>440</v>
      </c>
      <c r="K5" s="127" t="s">
        <v>450</v>
      </c>
    </row>
    <row r="6" spans="1:11" ht="12.75">
      <c r="A6" s="128">
        <v>1</v>
      </c>
      <c r="B6" s="129" t="s">
        <v>502</v>
      </c>
      <c r="C6" s="130" t="s">
        <v>503</v>
      </c>
      <c r="E6" s="128">
        <v>1</v>
      </c>
      <c r="F6" s="129" t="s">
        <v>397</v>
      </c>
      <c r="G6" s="130" t="s">
        <v>398</v>
      </c>
      <c r="H6" s="2"/>
      <c r="I6" s="131">
        <v>1</v>
      </c>
      <c r="J6" s="125" t="s">
        <v>441</v>
      </c>
      <c r="K6" s="132" t="s">
        <v>442</v>
      </c>
    </row>
    <row r="7" spans="1:11" ht="12.75">
      <c r="A7" s="131">
        <v>2</v>
      </c>
      <c r="B7" s="125" t="s">
        <v>504</v>
      </c>
      <c r="C7" s="132" t="s">
        <v>566</v>
      </c>
      <c r="E7" s="131">
        <v>2</v>
      </c>
      <c r="F7" s="125" t="s">
        <v>399</v>
      </c>
      <c r="G7" s="132" t="s">
        <v>400</v>
      </c>
      <c r="H7" s="2"/>
      <c r="I7" s="131">
        <v>2</v>
      </c>
      <c r="J7" s="125" t="s">
        <v>443</v>
      </c>
      <c r="K7" s="132" t="s">
        <v>443</v>
      </c>
    </row>
    <row r="8" spans="1:11" ht="12.75">
      <c r="A8" s="131">
        <v>3</v>
      </c>
      <c r="B8" s="125" t="s">
        <v>505</v>
      </c>
      <c r="C8" s="132" t="s">
        <v>567</v>
      </c>
      <c r="E8" s="131">
        <v>3</v>
      </c>
      <c r="F8" s="125" t="s">
        <v>401</v>
      </c>
      <c r="G8" s="132" t="s">
        <v>402</v>
      </c>
      <c r="H8" s="2"/>
      <c r="I8" s="131">
        <v>3</v>
      </c>
      <c r="J8" s="125" t="s">
        <v>444</v>
      </c>
      <c r="K8" s="132" t="s">
        <v>444</v>
      </c>
    </row>
    <row r="9" spans="1:11" ht="12.75">
      <c r="A9" s="131">
        <v>4</v>
      </c>
      <c r="B9" s="125" t="s">
        <v>506</v>
      </c>
      <c r="C9" s="132" t="s">
        <v>568</v>
      </c>
      <c r="E9" s="131">
        <v>4</v>
      </c>
      <c r="F9" s="125" t="s">
        <v>403</v>
      </c>
      <c r="G9" s="132" t="s">
        <v>404</v>
      </c>
      <c r="H9" s="2"/>
      <c r="I9" s="131">
        <v>4</v>
      </c>
      <c r="J9" s="125" t="s">
        <v>445</v>
      </c>
      <c r="K9" s="132" t="s">
        <v>446</v>
      </c>
    </row>
    <row r="10" spans="1:11" ht="12.75">
      <c r="A10" s="131">
        <v>5</v>
      </c>
      <c r="B10" s="125" t="s">
        <v>507</v>
      </c>
      <c r="C10" s="132" t="s">
        <v>569</v>
      </c>
      <c r="E10" s="131">
        <v>5</v>
      </c>
      <c r="F10" s="125" t="s">
        <v>405</v>
      </c>
      <c r="G10" s="132" t="s">
        <v>373</v>
      </c>
      <c r="H10" s="2"/>
      <c r="I10" s="131">
        <v>5</v>
      </c>
      <c r="J10" s="125" t="s">
        <v>447</v>
      </c>
      <c r="K10" s="132" t="s">
        <v>448</v>
      </c>
    </row>
    <row r="11" spans="1:11" ht="12.75">
      <c r="A11" s="131">
        <v>6</v>
      </c>
      <c r="B11" s="125" t="s">
        <v>508</v>
      </c>
      <c r="C11" s="132" t="s">
        <v>509</v>
      </c>
      <c r="E11" s="131">
        <v>6</v>
      </c>
      <c r="F11" s="125" t="s">
        <v>406</v>
      </c>
      <c r="G11" s="132" t="s">
        <v>407</v>
      </c>
      <c r="H11" s="2"/>
      <c r="I11" s="131">
        <v>6</v>
      </c>
      <c r="J11" s="125" t="s">
        <v>628</v>
      </c>
      <c r="K11" s="132" t="s">
        <v>628</v>
      </c>
    </row>
    <row r="12" spans="1:11" ht="12.75">
      <c r="A12" s="131">
        <v>7</v>
      </c>
      <c r="B12" s="125" t="s">
        <v>570</v>
      </c>
      <c r="C12" s="132" t="s">
        <v>571</v>
      </c>
      <c r="E12" s="131">
        <v>7</v>
      </c>
      <c r="F12" s="125" t="s">
        <v>408</v>
      </c>
      <c r="G12" s="132" t="s">
        <v>409</v>
      </c>
      <c r="H12" s="2"/>
      <c r="I12" s="131">
        <v>7</v>
      </c>
      <c r="J12" s="125"/>
      <c r="K12" s="132"/>
    </row>
    <row r="13" spans="1:11" ht="12.75">
      <c r="A13" s="131">
        <v>8</v>
      </c>
      <c r="B13" s="125" t="s">
        <v>510</v>
      </c>
      <c r="C13" s="132" t="s">
        <v>511</v>
      </c>
      <c r="E13" s="131">
        <v>8</v>
      </c>
      <c r="F13" s="125" t="s">
        <v>410</v>
      </c>
      <c r="G13" s="132" t="s">
        <v>411</v>
      </c>
      <c r="H13" s="2"/>
      <c r="I13" s="187"/>
      <c r="J13" s="133"/>
      <c r="K13" s="134"/>
    </row>
    <row r="14" spans="1:11" ht="12.75">
      <c r="A14" s="131">
        <v>9</v>
      </c>
      <c r="B14" s="125" t="s">
        <v>512</v>
      </c>
      <c r="C14" s="132" t="s">
        <v>572</v>
      </c>
      <c r="E14" s="131">
        <v>9</v>
      </c>
      <c r="F14" s="125" t="s">
        <v>412</v>
      </c>
      <c r="G14" s="132" t="s">
        <v>413</v>
      </c>
      <c r="H14" s="2"/>
      <c r="I14" s="187"/>
      <c r="J14" s="133"/>
      <c r="K14" s="134"/>
    </row>
    <row r="15" spans="1:11" ht="12.75">
      <c r="A15" s="131">
        <v>10</v>
      </c>
      <c r="B15" s="125" t="s">
        <v>573</v>
      </c>
      <c r="C15" s="132" t="s">
        <v>574</v>
      </c>
      <c r="E15" s="131">
        <v>10</v>
      </c>
      <c r="F15" s="125" t="s">
        <v>414</v>
      </c>
      <c r="G15" s="132" t="s">
        <v>415</v>
      </c>
      <c r="H15" s="2"/>
      <c r="I15" s="1"/>
      <c r="J15" s="2"/>
      <c r="K15" s="2"/>
    </row>
    <row r="16" spans="1:11" ht="12.75">
      <c r="A16" s="131">
        <v>11</v>
      </c>
      <c r="B16" s="125" t="s">
        <v>513</v>
      </c>
      <c r="C16" s="132" t="s">
        <v>575</v>
      </c>
      <c r="E16" s="131">
        <v>11</v>
      </c>
      <c r="F16" s="125" t="s">
        <v>416</v>
      </c>
      <c r="G16" s="132" t="s">
        <v>417</v>
      </c>
      <c r="H16" s="2"/>
      <c r="I16" s="138"/>
      <c r="J16" s="137"/>
      <c r="K16" s="136"/>
    </row>
    <row r="17" spans="1:11" ht="12.75">
      <c r="A17" s="131">
        <v>12</v>
      </c>
      <c r="B17" s="125" t="s">
        <v>514</v>
      </c>
      <c r="C17" s="132" t="s">
        <v>515</v>
      </c>
      <c r="E17" s="131">
        <v>12</v>
      </c>
      <c r="F17" s="125" t="s">
        <v>418</v>
      </c>
      <c r="G17" s="132" t="s">
        <v>419</v>
      </c>
      <c r="H17" s="2"/>
      <c r="I17" s="138"/>
      <c r="J17" s="137"/>
      <c r="K17" s="136"/>
    </row>
    <row r="18" spans="1:8" ht="12.75">
      <c r="A18" s="131">
        <v>13</v>
      </c>
      <c r="B18" s="125" t="s">
        <v>516</v>
      </c>
      <c r="C18" s="132" t="s">
        <v>576</v>
      </c>
      <c r="E18" s="131">
        <v>13</v>
      </c>
      <c r="F18" s="125" t="s">
        <v>420</v>
      </c>
      <c r="G18" s="132" t="s">
        <v>421</v>
      </c>
      <c r="H18" s="2"/>
    </row>
    <row r="19" spans="1:11" ht="12.75">
      <c r="A19" s="131">
        <v>14</v>
      </c>
      <c r="B19" s="125" t="s">
        <v>517</v>
      </c>
      <c r="C19" s="132" t="s">
        <v>518</v>
      </c>
      <c r="E19" s="131">
        <v>14</v>
      </c>
      <c r="F19" s="125" t="s">
        <v>422</v>
      </c>
      <c r="G19" s="132" t="s">
        <v>423</v>
      </c>
      <c r="H19" s="2"/>
      <c r="I19" s="138"/>
      <c r="J19" s="137"/>
      <c r="K19" s="136"/>
    </row>
    <row r="20" spans="1:11" ht="12.75">
      <c r="A20" s="131">
        <v>15</v>
      </c>
      <c r="B20" s="125" t="s">
        <v>577</v>
      </c>
      <c r="C20" s="132" t="s">
        <v>578</v>
      </c>
      <c r="E20" s="131">
        <v>15</v>
      </c>
      <c r="F20" s="125" t="s">
        <v>424</v>
      </c>
      <c r="G20" s="132" t="s">
        <v>425</v>
      </c>
      <c r="H20" s="2"/>
      <c r="I20" s="138"/>
      <c r="J20" s="137"/>
      <c r="K20" s="136"/>
    </row>
    <row r="21" spans="1:11" ht="12.75">
      <c r="A21" s="131">
        <v>16</v>
      </c>
      <c r="B21" s="125" t="s">
        <v>579</v>
      </c>
      <c r="C21" s="132" t="s">
        <v>580</v>
      </c>
      <c r="E21" s="131">
        <v>16</v>
      </c>
      <c r="F21" s="125" t="s">
        <v>426</v>
      </c>
      <c r="G21" s="132" t="s">
        <v>427</v>
      </c>
      <c r="H21" s="2"/>
      <c r="I21" s="138"/>
      <c r="J21" s="137"/>
      <c r="K21" s="136"/>
    </row>
    <row r="22" spans="1:11" ht="12.75">
      <c r="A22" s="131">
        <v>17</v>
      </c>
      <c r="B22" s="125" t="s">
        <v>519</v>
      </c>
      <c r="C22" s="132" t="s">
        <v>520</v>
      </c>
      <c r="E22" s="131">
        <v>17</v>
      </c>
      <c r="F22" s="125" t="s">
        <v>428</v>
      </c>
      <c r="G22" s="132" t="s">
        <v>429</v>
      </c>
      <c r="H22" s="2"/>
      <c r="I22" s="138"/>
      <c r="J22" s="137"/>
      <c r="K22" s="136"/>
    </row>
    <row r="23" spans="1:11" ht="12.75">
      <c r="A23" s="131">
        <v>18</v>
      </c>
      <c r="B23" s="125" t="s">
        <v>581</v>
      </c>
      <c r="C23" s="132" t="s">
        <v>582</v>
      </c>
      <c r="E23" s="131">
        <v>18</v>
      </c>
      <c r="F23" s="125" t="s">
        <v>430</v>
      </c>
      <c r="G23" s="132" t="s">
        <v>431</v>
      </c>
      <c r="H23" s="2"/>
      <c r="I23" s="138"/>
      <c r="J23" s="137"/>
      <c r="K23" s="136"/>
    </row>
    <row r="24" spans="1:11" ht="12.75">
      <c r="A24" s="131">
        <v>19</v>
      </c>
      <c r="B24" s="125" t="s">
        <v>521</v>
      </c>
      <c r="C24" s="132" t="s">
        <v>522</v>
      </c>
      <c r="E24" s="131">
        <v>19</v>
      </c>
      <c r="F24" s="125" t="s">
        <v>432</v>
      </c>
      <c r="G24" s="132" t="s">
        <v>433</v>
      </c>
      <c r="H24" s="2"/>
      <c r="I24" s="138"/>
      <c r="J24" s="137"/>
      <c r="K24" s="136"/>
    </row>
    <row r="25" spans="1:11" ht="12.75">
      <c r="A25" s="131">
        <v>20</v>
      </c>
      <c r="B25" s="125" t="s">
        <v>523</v>
      </c>
      <c r="C25" s="132" t="s">
        <v>524</v>
      </c>
      <c r="E25" s="131">
        <v>20</v>
      </c>
      <c r="F25" s="125" t="s">
        <v>434</v>
      </c>
      <c r="G25" s="132" t="s">
        <v>435</v>
      </c>
      <c r="H25" s="2"/>
      <c r="I25" s="138"/>
      <c r="J25" s="137"/>
      <c r="K25" s="136"/>
    </row>
    <row r="26" spans="1:11" ht="12.75">
      <c r="A26" s="131">
        <v>21</v>
      </c>
      <c r="B26" s="125" t="s">
        <v>525</v>
      </c>
      <c r="C26" s="132" t="s">
        <v>526</v>
      </c>
      <c r="E26" s="131">
        <v>21</v>
      </c>
      <c r="F26" s="125" t="s">
        <v>436</v>
      </c>
      <c r="G26" s="132" t="s">
        <v>437</v>
      </c>
      <c r="H26" s="2"/>
      <c r="I26" s="138"/>
      <c r="J26" s="137"/>
      <c r="K26" s="136"/>
    </row>
    <row r="27" spans="1:11" ht="12.75">
      <c r="A27" s="131">
        <v>22</v>
      </c>
      <c r="B27" s="125" t="s">
        <v>527</v>
      </c>
      <c r="C27" s="132" t="s">
        <v>583</v>
      </c>
      <c r="E27" s="131">
        <v>22</v>
      </c>
      <c r="F27" s="125" t="s">
        <v>438</v>
      </c>
      <c r="G27" s="132" t="s">
        <v>439</v>
      </c>
      <c r="H27" s="2"/>
      <c r="I27" s="138"/>
      <c r="J27" s="137"/>
      <c r="K27" s="136"/>
    </row>
    <row r="28" spans="1:3" ht="12.75">
      <c r="A28" s="131">
        <v>23</v>
      </c>
      <c r="B28" s="125" t="s">
        <v>528</v>
      </c>
      <c r="C28" s="132" t="s">
        <v>584</v>
      </c>
    </row>
    <row r="29" spans="1:3" ht="12.75">
      <c r="A29" s="131">
        <v>24</v>
      </c>
      <c r="B29" s="125" t="s">
        <v>529</v>
      </c>
      <c r="C29" s="132" t="s">
        <v>585</v>
      </c>
    </row>
    <row r="30" spans="1:3" ht="12.75">
      <c r="A30" s="131">
        <v>25</v>
      </c>
      <c r="B30" s="125" t="s">
        <v>586</v>
      </c>
      <c r="C30" s="132" t="s">
        <v>587</v>
      </c>
    </row>
    <row r="31" spans="1:3" ht="12.75">
      <c r="A31" s="131">
        <v>26</v>
      </c>
      <c r="B31" s="125" t="s">
        <v>588</v>
      </c>
      <c r="C31" s="132" t="s">
        <v>589</v>
      </c>
    </row>
    <row r="32" spans="1:3" ht="12.75">
      <c r="A32" s="131">
        <v>27</v>
      </c>
      <c r="B32" s="125" t="s">
        <v>590</v>
      </c>
      <c r="C32" s="132" t="s">
        <v>591</v>
      </c>
    </row>
    <row r="33" spans="1:3" ht="12.75">
      <c r="A33" s="131">
        <v>28</v>
      </c>
      <c r="B33" s="125" t="s">
        <v>530</v>
      </c>
      <c r="C33" s="132" t="s">
        <v>531</v>
      </c>
    </row>
    <row r="34" spans="1:3" ht="12.75">
      <c r="A34" s="131">
        <v>29</v>
      </c>
      <c r="B34" s="125" t="s">
        <v>532</v>
      </c>
      <c r="C34" s="132" t="s">
        <v>533</v>
      </c>
    </row>
    <row r="35" spans="1:3" ht="12.75">
      <c r="A35" s="131">
        <v>30</v>
      </c>
      <c r="B35" s="125" t="s">
        <v>534</v>
      </c>
      <c r="C35" s="132" t="s">
        <v>535</v>
      </c>
    </row>
    <row r="36" spans="1:3" ht="12.75">
      <c r="A36" s="131">
        <v>31</v>
      </c>
      <c r="B36" s="125" t="s">
        <v>592</v>
      </c>
      <c r="C36" s="132" t="s">
        <v>593</v>
      </c>
    </row>
    <row r="37" spans="1:3" ht="12.75">
      <c r="A37" s="131">
        <v>32</v>
      </c>
      <c r="B37" s="125" t="s">
        <v>536</v>
      </c>
      <c r="C37" s="132" t="s">
        <v>537</v>
      </c>
    </row>
    <row r="38" spans="1:3" ht="12.75">
      <c r="A38" s="131">
        <v>33</v>
      </c>
      <c r="B38" s="125" t="s">
        <v>594</v>
      </c>
      <c r="C38" s="132" t="s">
        <v>595</v>
      </c>
    </row>
    <row r="39" spans="1:3" ht="12.75">
      <c r="A39" s="131">
        <v>34</v>
      </c>
      <c r="B39" s="125" t="s">
        <v>538</v>
      </c>
      <c r="C39" s="132" t="s">
        <v>539</v>
      </c>
    </row>
    <row r="40" spans="1:3" ht="12.75">
      <c r="A40" s="131">
        <v>35</v>
      </c>
      <c r="B40" s="125" t="s">
        <v>540</v>
      </c>
      <c r="C40" s="132" t="s">
        <v>541</v>
      </c>
    </row>
    <row r="41" spans="1:3" ht="12.75">
      <c r="A41" s="131">
        <v>36</v>
      </c>
      <c r="B41" s="125" t="s">
        <v>542</v>
      </c>
      <c r="C41" s="132" t="s">
        <v>543</v>
      </c>
    </row>
    <row r="42" spans="1:3" ht="12.75">
      <c r="A42" s="131">
        <v>37</v>
      </c>
      <c r="B42" s="125" t="s">
        <v>544</v>
      </c>
      <c r="C42" s="132" t="s">
        <v>545</v>
      </c>
    </row>
    <row r="43" spans="1:3" ht="12.75">
      <c r="A43" s="131">
        <v>38</v>
      </c>
      <c r="B43" s="125" t="s">
        <v>546</v>
      </c>
      <c r="C43" s="132" t="s">
        <v>547</v>
      </c>
    </row>
    <row r="44" spans="1:3" ht="12.75">
      <c r="A44" s="131">
        <v>39</v>
      </c>
      <c r="B44" s="125" t="s">
        <v>548</v>
      </c>
      <c r="C44" s="132" t="s">
        <v>549</v>
      </c>
    </row>
    <row r="45" spans="1:3" ht="12.75">
      <c r="A45" s="131">
        <v>40</v>
      </c>
      <c r="B45" s="125" t="s">
        <v>550</v>
      </c>
      <c r="C45" s="132" t="s">
        <v>629</v>
      </c>
    </row>
    <row r="46" spans="1:3" ht="12.75">
      <c r="A46" s="131">
        <v>41</v>
      </c>
      <c r="B46" s="125" t="s">
        <v>551</v>
      </c>
      <c r="C46" s="132" t="s">
        <v>552</v>
      </c>
    </row>
    <row r="47" spans="1:3" ht="12.75">
      <c r="A47" s="131">
        <v>42</v>
      </c>
      <c r="B47" s="125" t="s">
        <v>553</v>
      </c>
      <c r="C47" s="132" t="s">
        <v>554</v>
      </c>
    </row>
    <row r="48" spans="1:3" ht="12.75">
      <c r="A48" s="131">
        <v>43</v>
      </c>
      <c r="B48" s="125" t="s">
        <v>555</v>
      </c>
      <c r="C48" s="132" t="s">
        <v>556</v>
      </c>
    </row>
    <row r="49" spans="1:3" ht="12.75">
      <c r="A49" s="131">
        <v>44</v>
      </c>
      <c r="B49" s="125" t="s">
        <v>557</v>
      </c>
      <c r="C49" s="132" t="s">
        <v>558</v>
      </c>
    </row>
    <row r="50" spans="1:3" ht="12.75">
      <c r="A50" s="131">
        <v>45</v>
      </c>
      <c r="B50" s="125" t="s">
        <v>559</v>
      </c>
      <c r="C50" s="132" t="s">
        <v>560</v>
      </c>
    </row>
    <row r="51" spans="1:3" ht="12.75">
      <c r="A51" s="131">
        <v>46</v>
      </c>
      <c r="B51" s="125" t="s">
        <v>561</v>
      </c>
      <c r="C51" s="132" t="s">
        <v>562</v>
      </c>
    </row>
    <row r="52" spans="1:3" ht="12.75">
      <c r="A52" s="131">
        <v>47</v>
      </c>
      <c r="B52" s="125" t="s">
        <v>596</v>
      </c>
      <c r="C52" s="132" t="s">
        <v>597</v>
      </c>
    </row>
    <row r="53" spans="1:3" ht="12.75">
      <c r="A53" s="131">
        <v>48</v>
      </c>
      <c r="B53" s="125" t="s">
        <v>563</v>
      </c>
      <c r="C53" s="132" t="s">
        <v>564</v>
      </c>
    </row>
    <row r="54" spans="1:3" ht="12.75">
      <c r="A54" s="131">
        <v>49</v>
      </c>
      <c r="B54" s="125" t="s">
        <v>634</v>
      </c>
      <c r="C54" s="132" t="s">
        <v>636</v>
      </c>
    </row>
    <row r="55" spans="1:3" ht="12.75">
      <c r="A55" s="131">
        <v>50</v>
      </c>
      <c r="B55" s="125" t="s">
        <v>635</v>
      </c>
      <c r="C55" s="132" t="s">
        <v>635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5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30" t="s">
        <v>354</v>
      </c>
      <c r="B1" s="330"/>
      <c r="C1" s="330"/>
      <c r="D1" s="330"/>
      <c r="E1" s="330"/>
      <c r="F1" s="330"/>
    </row>
    <row r="2" spans="1:6" ht="22.5">
      <c r="A2" s="19"/>
      <c r="B2" s="19"/>
      <c r="C2" s="19"/>
      <c r="D2" s="19"/>
      <c r="E2" s="18"/>
      <c r="F2" s="18"/>
    </row>
    <row r="3" spans="2:14" s="20" customFormat="1" ht="27" customHeight="1">
      <c r="B3" s="87" t="s">
        <v>359</v>
      </c>
      <c r="C3" s="198" t="s">
        <v>599</v>
      </c>
      <c r="D3" s="197"/>
      <c r="E3" s="69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317" t="s">
        <v>640</v>
      </c>
      <c r="E4" s="21"/>
      <c r="H4" s="2"/>
      <c r="I4" s="2"/>
      <c r="J4" s="2"/>
      <c r="K4" s="2"/>
      <c r="L4" s="2"/>
      <c r="M4" s="2"/>
      <c r="N4"/>
    </row>
    <row r="5" spans="1:14" s="20" customFormat="1" ht="27" customHeight="1">
      <c r="A5" s="22"/>
      <c r="B5" s="22"/>
      <c r="C5" s="88" t="s">
        <v>637</v>
      </c>
      <c r="D5" s="197"/>
      <c r="E5" s="21"/>
      <c r="H5" s="2"/>
      <c r="I5" s="2"/>
      <c r="J5" s="2"/>
      <c r="K5" s="2"/>
      <c r="L5" s="2"/>
      <c r="M5" s="2"/>
      <c r="N5"/>
    </row>
    <row r="6" spans="1:14" s="20" customFormat="1" ht="27" customHeight="1">
      <c r="A6" s="22"/>
      <c r="B6" s="22"/>
      <c r="C6" s="312" t="s">
        <v>638</v>
      </c>
      <c r="D6" s="22"/>
      <c r="E6" s="22"/>
      <c r="F6" s="22"/>
      <c r="G6" s="22"/>
      <c r="H6" s="22"/>
      <c r="I6" s="22"/>
      <c r="J6" s="2"/>
      <c r="K6" s="2"/>
      <c r="L6" s="2"/>
      <c r="M6" s="2"/>
      <c r="N6"/>
    </row>
    <row r="7" spans="8:14" ht="24.75" customHeight="1">
      <c r="H7" s="192"/>
      <c r="I7" s="139"/>
      <c r="J7" s="139"/>
      <c r="K7" s="139"/>
      <c r="L7" s="139"/>
      <c r="M7" s="139"/>
      <c r="N7" s="139"/>
    </row>
    <row r="8" spans="1:14" ht="27" customHeight="1">
      <c r="A8" s="331" t="s">
        <v>355</v>
      </c>
      <c r="B8" s="331"/>
      <c r="C8" s="88" t="s">
        <v>357</v>
      </c>
      <c r="D8" s="190"/>
      <c r="H8" s="137"/>
      <c r="I8" s="137"/>
      <c r="J8" s="137"/>
      <c r="K8" s="137"/>
      <c r="L8" s="137"/>
      <c r="M8" s="137"/>
      <c r="N8" s="139"/>
    </row>
    <row r="9" spans="1:14" ht="27" customHeight="1">
      <c r="A9" s="191"/>
      <c r="B9" s="191"/>
      <c r="C9" s="88" t="s">
        <v>356</v>
      </c>
      <c r="D9" s="306"/>
      <c r="H9" s="136"/>
      <c r="I9" s="137"/>
      <c r="J9" s="137"/>
      <c r="K9" s="137"/>
      <c r="L9" s="136"/>
      <c r="M9" s="137"/>
      <c r="N9" s="137"/>
    </row>
    <row r="10" spans="8:14" ht="12.75">
      <c r="H10" s="137"/>
      <c r="I10" s="193"/>
      <c r="J10" s="194"/>
      <c r="K10" s="137"/>
      <c r="L10" s="137"/>
      <c r="M10" s="193"/>
      <c r="N10" s="194"/>
    </row>
    <row r="11" spans="8:14" ht="12.75">
      <c r="H11" s="138"/>
      <c r="I11" s="137"/>
      <c r="J11" s="136"/>
      <c r="K11" s="137"/>
      <c r="L11" s="138"/>
      <c r="M11" s="137"/>
      <c r="N11" s="136"/>
    </row>
    <row r="12" spans="8:14" ht="12.75">
      <c r="H12" s="138"/>
      <c r="I12" s="137"/>
      <c r="J12" s="136"/>
      <c r="K12" s="137"/>
      <c r="L12" s="138"/>
      <c r="M12" s="137"/>
      <c r="N12" s="136"/>
    </row>
    <row r="13" spans="8:14" ht="12.75">
      <c r="H13" s="138"/>
      <c r="I13" s="137"/>
      <c r="J13" s="136"/>
      <c r="K13" s="137"/>
      <c r="L13" s="138"/>
      <c r="M13" s="137"/>
      <c r="N13" s="136"/>
    </row>
    <row r="14" spans="8:14" ht="12.75">
      <c r="H14" s="138"/>
      <c r="I14" s="137"/>
      <c r="J14" s="136"/>
      <c r="K14" s="137"/>
      <c r="L14" s="138"/>
      <c r="M14" s="137"/>
      <c r="N14" s="136"/>
    </row>
    <row r="15" spans="8:14" ht="12.75">
      <c r="H15" s="138"/>
      <c r="I15" s="137"/>
      <c r="J15" s="136"/>
      <c r="K15" s="137"/>
      <c r="L15" s="138"/>
      <c r="M15" s="137"/>
      <c r="N15" s="136"/>
    </row>
    <row r="16" spans="8:14" ht="12.75">
      <c r="H16" s="138"/>
      <c r="I16" s="137"/>
      <c r="J16" s="136"/>
      <c r="K16" s="137"/>
      <c r="L16" s="138"/>
      <c r="M16" s="137"/>
      <c r="N16" s="136"/>
    </row>
    <row r="17" spans="4:14" ht="12.75" hidden="1">
      <c r="D17" t="s">
        <v>630</v>
      </c>
      <c r="H17" s="138"/>
      <c r="I17" s="137"/>
      <c r="J17" s="136"/>
      <c r="K17" s="137"/>
      <c r="L17" s="138"/>
      <c r="M17" s="137"/>
      <c r="N17" s="136"/>
    </row>
    <row r="18" spans="4:14" ht="12.75" hidden="1">
      <c r="D18" t="s">
        <v>631</v>
      </c>
      <c r="H18" s="138"/>
      <c r="I18" s="137"/>
      <c r="J18" s="136"/>
      <c r="K18" s="137"/>
      <c r="L18" s="195"/>
      <c r="M18" s="137"/>
      <c r="N18" s="136"/>
    </row>
    <row r="19" spans="8:14" ht="12.75">
      <c r="H19" s="138"/>
      <c r="I19" s="137"/>
      <c r="J19" s="136"/>
      <c r="K19" s="137"/>
      <c r="L19" s="195"/>
      <c r="M19" s="137"/>
      <c r="N19" s="136"/>
    </row>
    <row r="20" spans="8:14" ht="12.75">
      <c r="H20" s="138"/>
      <c r="I20" s="137"/>
      <c r="J20" s="136"/>
      <c r="K20" s="137"/>
      <c r="L20" s="196"/>
      <c r="M20" s="137"/>
      <c r="N20" s="137"/>
    </row>
    <row r="21" spans="8:14" ht="12.75">
      <c r="H21" s="138"/>
      <c r="I21" s="137"/>
      <c r="J21" s="136"/>
      <c r="K21" s="137"/>
      <c r="L21" s="138"/>
      <c r="M21" s="137"/>
      <c r="N21" s="136"/>
    </row>
    <row r="22" spans="8:14" ht="12.75">
      <c r="H22" s="138"/>
      <c r="I22" s="137"/>
      <c r="J22" s="136"/>
      <c r="K22" s="137"/>
      <c r="L22" s="138"/>
      <c r="M22" s="137"/>
      <c r="N22" s="136"/>
    </row>
    <row r="23" spans="8:14" ht="12.75">
      <c r="H23" s="138"/>
      <c r="I23" s="137"/>
      <c r="J23" s="136"/>
      <c r="K23" s="137"/>
      <c r="L23" s="139"/>
      <c r="M23" s="139"/>
      <c r="N23" s="139"/>
    </row>
    <row r="24" spans="8:14" ht="12.75">
      <c r="H24" s="138"/>
      <c r="I24" s="137"/>
      <c r="J24" s="136"/>
      <c r="K24" s="137"/>
      <c r="L24" s="138"/>
      <c r="M24" s="137"/>
      <c r="N24" s="136"/>
    </row>
    <row r="25" spans="8:14" ht="12.75">
      <c r="H25" s="138"/>
      <c r="I25" s="137"/>
      <c r="J25" s="136"/>
      <c r="K25" s="137"/>
      <c r="L25" s="138"/>
      <c r="M25" s="137"/>
      <c r="N25" s="136"/>
    </row>
    <row r="26" spans="8:14" ht="12.75">
      <c r="H26" s="138"/>
      <c r="I26" s="137"/>
      <c r="J26" s="136"/>
      <c r="K26" s="137"/>
      <c r="L26" s="138"/>
      <c r="M26" s="137"/>
      <c r="N26" s="136"/>
    </row>
    <row r="27" spans="8:14" ht="12.75">
      <c r="H27" s="138"/>
      <c r="I27" s="137"/>
      <c r="J27" s="136"/>
      <c r="K27" s="137"/>
      <c r="L27" s="138"/>
      <c r="M27" s="137"/>
      <c r="N27" s="136"/>
    </row>
    <row r="28" spans="8:14" ht="12.75">
      <c r="H28" s="138"/>
      <c r="I28" s="137"/>
      <c r="J28" s="136"/>
      <c r="K28" s="137"/>
      <c r="L28" s="138"/>
      <c r="M28" s="137"/>
      <c r="N28" s="136"/>
    </row>
    <row r="29" spans="8:14" ht="12.75">
      <c r="H29" s="138"/>
      <c r="I29" s="137"/>
      <c r="J29" s="136"/>
      <c r="K29" s="137"/>
      <c r="L29" s="138"/>
      <c r="M29" s="137"/>
      <c r="N29" s="136"/>
    </row>
    <row r="30" spans="8:14" ht="12.75">
      <c r="H30" s="138"/>
      <c r="I30" s="137"/>
      <c r="J30" s="136"/>
      <c r="K30" s="137"/>
      <c r="L30" s="138"/>
      <c r="M30" s="137"/>
      <c r="N30" s="136"/>
    </row>
    <row r="31" spans="8:14" ht="12.75">
      <c r="H31" s="138"/>
      <c r="I31" s="137"/>
      <c r="J31" s="136"/>
      <c r="K31" s="137"/>
      <c r="L31" s="138"/>
      <c r="M31" s="137"/>
      <c r="N31" s="136"/>
    </row>
    <row r="32" spans="8:14" ht="12.75">
      <c r="H32" s="138"/>
      <c r="I32" s="137"/>
      <c r="J32" s="136"/>
      <c r="K32" s="137"/>
      <c r="L32" s="138"/>
      <c r="M32" s="137"/>
      <c r="N32" s="136"/>
    </row>
    <row r="33" spans="8:14" ht="12.75">
      <c r="H33" s="138"/>
      <c r="I33" s="137"/>
      <c r="J33" s="136"/>
      <c r="K33" s="137"/>
      <c r="L33" s="138"/>
      <c r="M33" s="137"/>
      <c r="N33" s="136"/>
    </row>
    <row r="34" spans="8:14" ht="12.75">
      <c r="H34" s="137"/>
      <c r="I34" s="137"/>
      <c r="J34" s="136"/>
      <c r="K34" s="137"/>
      <c r="L34" s="138"/>
      <c r="M34" s="137"/>
      <c r="N34" s="136"/>
    </row>
    <row r="35" spans="8:14" ht="12.75">
      <c r="H35" s="137"/>
      <c r="I35" s="137"/>
      <c r="J35" s="137"/>
      <c r="K35" s="137"/>
      <c r="L35" s="138"/>
      <c r="M35" s="137"/>
      <c r="N35" s="136"/>
    </row>
    <row r="36" spans="8:14" ht="12.75">
      <c r="H36" s="137"/>
      <c r="I36" s="137"/>
      <c r="J36" s="137"/>
      <c r="K36" s="137"/>
      <c r="L36" s="138"/>
      <c r="M36" s="137"/>
      <c r="N36" s="136"/>
    </row>
    <row r="37" spans="8:14" ht="12.75">
      <c r="H37" s="139"/>
      <c r="I37" s="139"/>
      <c r="J37" s="139"/>
      <c r="K37" s="137"/>
      <c r="L37" s="138"/>
      <c r="M37" s="137"/>
      <c r="N37" s="136"/>
    </row>
    <row r="38" spans="8:14" ht="12.75">
      <c r="H38" s="139"/>
      <c r="I38" s="139"/>
      <c r="J38" s="139"/>
      <c r="K38" s="137"/>
      <c r="L38" s="138"/>
      <c r="M38" s="137"/>
      <c r="N38" s="136"/>
    </row>
    <row r="39" spans="8:14" ht="12.75">
      <c r="H39" s="139"/>
      <c r="I39" s="139"/>
      <c r="J39" s="139"/>
      <c r="K39" s="137"/>
      <c r="L39" s="138"/>
      <c r="M39" s="137"/>
      <c r="N39" s="136"/>
    </row>
    <row r="40" spans="8:14" ht="12.75">
      <c r="H40" s="139"/>
      <c r="I40" s="139"/>
      <c r="J40" s="139"/>
      <c r="K40" s="137"/>
      <c r="L40" s="138"/>
      <c r="M40" s="137"/>
      <c r="N40" s="136"/>
    </row>
    <row r="41" spans="8:14" ht="12.75">
      <c r="H41" s="139"/>
      <c r="I41" s="139"/>
      <c r="J41" s="139"/>
      <c r="K41" s="137"/>
      <c r="L41" s="138"/>
      <c r="M41" s="137"/>
      <c r="N41" s="136"/>
    </row>
    <row r="42" spans="8:14" ht="12.75">
      <c r="H42" s="139"/>
      <c r="I42" s="139"/>
      <c r="J42" s="139"/>
      <c r="K42" s="137"/>
      <c r="L42" s="138"/>
      <c r="M42" s="137"/>
      <c r="N42" s="136"/>
    </row>
    <row r="43" spans="8:14" ht="12.75">
      <c r="H43" s="139"/>
      <c r="I43" s="139"/>
      <c r="J43" s="139"/>
      <c r="K43" s="137"/>
      <c r="L43" s="138"/>
      <c r="M43" s="137"/>
      <c r="N43" s="136"/>
    </row>
    <row r="44" spans="8:14" ht="12.75">
      <c r="H44" s="139"/>
      <c r="I44" s="139"/>
      <c r="J44" s="139"/>
      <c r="K44" s="137"/>
      <c r="L44" s="138"/>
      <c r="M44" s="137"/>
      <c r="N44" s="136"/>
    </row>
    <row r="45" spans="8:14" ht="12.75">
      <c r="H45" s="139"/>
      <c r="I45" s="139"/>
      <c r="J45" s="139"/>
      <c r="K45" s="137"/>
      <c r="L45" s="138"/>
      <c r="M45" s="137"/>
      <c r="N45" s="136"/>
    </row>
    <row r="46" spans="8:14" ht="12.75">
      <c r="H46" s="139"/>
      <c r="I46" s="139"/>
      <c r="J46" s="139"/>
      <c r="K46" s="137"/>
      <c r="L46" s="138"/>
      <c r="M46" s="137"/>
      <c r="N46" s="136"/>
    </row>
    <row r="47" spans="11:14" ht="12.75">
      <c r="K47" s="2"/>
      <c r="L47" s="138"/>
      <c r="M47" s="137"/>
      <c r="N47" s="136"/>
    </row>
    <row r="48" spans="11:14" ht="12.75">
      <c r="K48" s="2"/>
      <c r="L48" s="138"/>
      <c r="M48" s="137"/>
      <c r="N48" s="136"/>
    </row>
    <row r="49" spans="8:14" ht="12.75">
      <c r="H49" s="135"/>
      <c r="I49" s="2"/>
      <c r="J49" s="2"/>
      <c r="K49" s="2"/>
      <c r="L49" s="138"/>
      <c r="M49" s="137"/>
      <c r="N49" s="136"/>
    </row>
    <row r="50" spans="8:14" ht="12.75">
      <c r="H50" s="135"/>
      <c r="I50" s="2"/>
      <c r="J50" s="2"/>
      <c r="K50" s="2"/>
      <c r="L50" s="138"/>
      <c r="M50" s="137"/>
      <c r="N50" s="136"/>
    </row>
    <row r="51" spans="8:14" ht="12.75">
      <c r="H51" s="2"/>
      <c r="I51" s="2"/>
      <c r="J51" s="2"/>
      <c r="K51" s="2"/>
      <c r="L51" s="138"/>
      <c r="M51" s="137"/>
      <c r="N51" s="136"/>
    </row>
    <row r="52" spans="8:14" ht="12.75">
      <c r="H52" s="2"/>
      <c r="I52" s="2"/>
      <c r="J52" s="2"/>
      <c r="K52" s="2"/>
      <c r="L52" s="138"/>
      <c r="M52" s="137"/>
      <c r="N52" s="136"/>
    </row>
    <row r="53" spans="8:14" ht="12.75">
      <c r="H53" s="2"/>
      <c r="I53" s="2"/>
      <c r="J53" s="2"/>
      <c r="K53" s="2"/>
      <c r="L53" s="138"/>
      <c r="M53" s="137"/>
      <c r="N53" s="136"/>
    </row>
    <row r="54" spans="8:14" ht="12.75">
      <c r="H54" s="2"/>
      <c r="I54" s="2"/>
      <c r="J54" s="2"/>
      <c r="K54" s="2"/>
      <c r="L54" s="138"/>
      <c r="M54" s="137"/>
      <c r="N54" s="136"/>
    </row>
    <row r="55" spans="8:14" ht="12.75">
      <c r="H55" s="2"/>
      <c r="I55" s="2"/>
      <c r="J55" s="2"/>
      <c r="K55" s="2"/>
      <c r="L55" s="138"/>
      <c r="M55" s="137"/>
      <c r="N55" s="136"/>
    </row>
    <row r="56" spans="8:14" ht="12.75">
      <c r="H56" s="2"/>
      <c r="I56" s="2"/>
      <c r="J56" s="2"/>
      <c r="K56" s="2"/>
      <c r="L56" s="138"/>
      <c r="M56" s="137"/>
      <c r="N56" s="136"/>
    </row>
    <row r="57" spans="8:14" ht="12.75">
      <c r="H57" s="2"/>
      <c r="I57" s="2"/>
      <c r="J57" s="2"/>
      <c r="K57" s="2"/>
      <c r="L57" s="138"/>
      <c r="M57" s="137"/>
      <c r="N57" s="136"/>
    </row>
    <row r="58" spans="8:14" ht="12.75">
      <c r="H58" s="2"/>
      <c r="I58" s="2"/>
      <c r="J58" s="2"/>
      <c r="K58" s="2"/>
      <c r="L58" s="138"/>
      <c r="M58" s="137"/>
      <c r="N58" s="136"/>
    </row>
    <row r="59" spans="8:14" ht="12.75">
      <c r="H59" s="2"/>
      <c r="I59" s="2"/>
      <c r="J59" s="2"/>
      <c r="K59" s="2"/>
      <c r="L59" s="137"/>
      <c r="M59" s="137"/>
      <c r="N59" s="136"/>
    </row>
    <row r="60" spans="12:14" ht="12.75">
      <c r="L60" s="139"/>
      <c r="M60" s="139"/>
      <c r="N60" s="139"/>
    </row>
    <row r="61" spans="12:14" ht="12.75">
      <c r="L61" s="139"/>
      <c r="M61" s="139"/>
      <c r="N61" s="139"/>
    </row>
    <row r="62" spans="12:14" ht="12.75">
      <c r="L62" s="139"/>
      <c r="M62" s="139"/>
      <c r="N62" s="139"/>
    </row>
    <row r="63" spans="12:14" ht="12.75">
      <c r="L63" s="139"/>
      <c r="M63" s="139"/>
      <c r="N63" s="139"/>
    </row>
    <row r="64" spans="12:14" ht="12.75">
      <c r="L64" s="139"/>
      <c r="M64" s="139"/>
      <c r="N64" s="139"/>
    </row>
    <row r="65" spans="12:14" ht="12.75">
      <c r="L65" s="139"/>
      <c r="M65" s="139"/>
      <c r="N65" s="139"/>
    </row>
    <row r="66" spans="12:14" ht="12.75">
      <c r="L66" s="139"/>
      <c r="M66" s="139"/>
      <c r="N66" s="139"/>
    </row>
    <row r="67" spans="12:14" ht="12.75">
      <c r="L67" s="139"/>
      <c r="M67" s="139"/>
      <c r="N67" s="139"/>
    </row>
    <row r="68" spans="12:14" ht="12.75">
      <c r="L68" s="139"/>
      <c r="M68" s="139"/>
      <c r="N68" s="139"/>
    </row>
    <row r="69" spans="12:14" ht="12.75">
      <c r="L69" s="139"/>
      <c r="M69" s="139"/>
      <c r="N69" s="139"/>
    </row>
    <row r="70" spans="12:14" ht="12.75">
      <c r="L70" s="139"/>
      <c r="M70" s="139"/>
      <c r="N70" s="139"/>
    </row>
    <row r="71" spans="12:14" ht="12.75">
      <c r="L71" s="139"/>
      <c r="M71" s="139"/>
      <c r="N71" s="139"/>
    </row>
    <row r="72" spans="12:14" ht="12.75">
      <c r="L72" s="139"/>
      <c r="M72" s="139"/>
      <c r="N72" s="139"/>
    </row>
    <row r="73" spans="12:14" ht="12.75">
      <c r="L73" s="139"/>
      <c r="M73" s="139"/>
      <c r="N73" s="139"/>
    </row>
    <row r="74" spans="12:14" ht="12.75">
      <c r="L74" s="139"/>
      <c r="M74" s="139"/>
      <c r="N74" s="139"/>
    </row>
    <row r="75" spans="12:14" ht="12.75">
      <c r="L75" s="139"/>
      <c r="M75" s="139"/>
      <c r="N75" s="139"/>
    </row>
  </sheetData>
  <sheetProtection sheet="1" selectLockedCells="1"/>
  <mergeCells count="2">
    <mergeCell ref="A1:F1"/>
    <mergeCell ref="A8:B8"/>
  </mergeCells>
  <dataValidations count="2">
    <dataValidation allowBlank="1" showInputMessage="1" showErrorMessage="1" imeMode="on" sqref="D8 D3"/>
    <dataValidation type="list" allowBlank="1" showInputMessage="1" showErrorMessage="1" sqref="D5">
      <formula1>"一般,高校,中学"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zoomScalePageLayoutView="0" workbookViewId="0" topLeftCell="A1">
      <pane ySplit="12" topLeftCell="A13" activePane="bottomLeft" state="frozen"/>
      <selection pane="topLeft" activeCell="K13" sqref="K13"/>
      <selection pane="bottomLeft" activeCell="H18" sqref="H18"/>
    </sheetView>
  </sheetViews>
  <sheetFormatPr defaultColWidth="9.00390625" defaultRowHeight="13.5"/>
  <cols>
    <col min="1" max="1" width="3.50390625" style="1" customWidth="1"/>
    <col min="2" max="2" width="6.00390625" style="1" customWidth="1"/>
    <col min="3" max="3" width="11.75390625" style="1" customWidth="1"/>
    <col min="4" max="4" width="11.875" style="1" customWidth="1"/>
    <col min="5" max="5" width="9.875" style="2" customWidth="1"/>
    <col min="6" max="6" width="4.00390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0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50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4" ht="26.25" customHeight="1" thickBot="1">
      <c r="A1" s="335" t="s">
        <v>322</v>
      </c>
      <c r="B1" s="336"/>
      <c r="C1" s="337" t="s">
        <v>610</v>
      </c>
      <c r="D1" s="338"/>
      <c r="E1" s="339"/>
      <c r="F1" s="47"/>
      <c r="G1" s="340" t="s">
        <v>626</v>
      </c>
      <c r="H1" s="340"/>
      <c r="I1" s="340"/>
      <c r="J1" s="218"/>
      <c r="K1" s="65"/>
      <c r="L1" s="65"/>
      <c r="M1" s="50"/>
      <c r="N1" s="50"/>
    </row>
    <row r="2" spans="1:14" ht="15.75" customHeight="1" thickBot="1">
      <c r="A2" s="48"/>
      <c r="B2" s="48"/>
      <c r="C2" s="332">
        <f>IF(C1="","大会名が未入力です。","")</f>
      </c>
      <c r="D2" s="332"/>
      <c r="E2" s="332"/>
      <c r="F2" s="62"/>
      <c r="G2" s="48"/>
      <c r="H2" s="50"/>
      <c r="I2" s="66"/>
      <c r="J2" s="218"/>
      <c r="K2" s="50"/>
      <c r="L2" s="50"/>
      <c r="M2" s="50"/>
      <c r="N2" s="50"/>
    </row>
    <row r="3" spans="1:14" ht="20.25" customHeight="1" thickBot="1">
      <c r="A3" s="346" t="s">
        <v>359</v>
      </c>
      <c r="B3" s="347"/>
      <c r="C3" s="350">
        <f>IF('申込必要事項'!D3="","",'申込必要事項'!D3)</f>
      </c>
      <c r="D3" s="351"/>
      <c r="E3" s="92"/>
      <c r="F3" s="93" t="s">
        <v>358</v>
      </c>
      <c r="G3" s="333">
        <f>IF('申込必要事項'!D8="","",'申込必要事項'!D8)</f>
      </c>
      <c r="H3" s="333"/>
      <c r="I3" s="334">
        <f>IF('申込必要事項'!D9="","",'申込必要事項'!D9)</f>
      </c>
      <c r="J3" s="334"/>
      <c r="K3" s="334"/>
      <c r="L3" s="334"/>
      <c r="M3" s="50"/>
      <c r="N3" s="50"/>
    </row>
    <row r="4" spans="1:14" ht="6" customHeight="1" thickBot="1">
      <c r="A4" s="77"/>
      <c r="B4" s="77"/>
      <c r="C4" s="78"/>
      <c r="D4" s="62"/>
      <c r="E4" s="62"/>
      <c r="F4" s="62"/>
      <c r="G4" s="48"/>
      <c r="H4" s="50"/>
      <c r="I4" s="50"/>
      <c r="J4" s="79"/>
      <c r="K4" s="79"/>
      <c r="L4" s="79"/>
      <c r="M4" s="50"/>
      <c r="N4" s="50"/>
    </row>
    <row r="5" spans="1:14" ht="13.5" customHeight="1">
      <c r="A5" s="77"/>
      <c r="B5" s="77"/>
      <c r="C5" s="219" t="s">
        <v>329</v>
      </c>
      <c r="D5" s="220" t="s">
        <v>330</v>
      </c>
      <c r="E5" s="221">
        <f>COUNTIF($Q$13:$Q$52,1)</f>
        <v>0</v>
      </c>
      <c r="F5" s="222" t="s">
        <v>332</v>
      </c>
      <c r="G5" s="222" t="s">
        <v>337</v>
      </c>
      <c r="H5" s="308">
        <f>IF($C$6="","",IF($C$6="中学",700,IF($C$6="高校",1000,IF($C$6="一般",1200,))))</f>
        <v>0</v>
      </c>
      <c r="I5" s="223" t="s">
        <v>334</v>
      </c>
      <c r="J5" s="224">
        <f>IF(E5="","",E5*H5)</f>
        <v>0</v>
      </c>
      <c r="K5" s="225" t="s">
        <v>336</v>
      </c>
      <c r="L5" s="79"/>
      <c r="M5" s="50"/>
      <c r="N5" s="50"/>
    </row>
    <row r="6" spans="2:14" ht="13.5" customHeight="1">
      <c r="B6" s="307"/>
      <c r="C6" s="311" t="str">
        <f>IF('申込必要事項'!$D$5=0,"※ｶﾃｺﾞﾘｰ未記入",'申込必要事項'!$D$5)</f>
        <v>※ｶﾃｺﾞﾘｰ未記入</v>
      </c>
      <c r="D6" s="226" t="s">
        <v>331</v>
      </c>
      <c r="E6" s="227">
        <f>COUNTIF($Q$13:$Q$52,2)</f>
        <v>0</v>
      </c>
      <c r="F6" s="228" t="s">
        <v>332</v>
      </c>
      <c r="G6" s="228" t="s">
        <v>337</v>
      </c>
      <c r="H6" s="309">
        <f>IF($C$6="","",IF($C$6="中学",1000,IF($C$6="高校",1300,IF($C$6="一般",1500,))))</f>
        <v>0</v>
      </c>
      <c r="I6" s="229" t="s">
        <v>334</v>
      </c>
      <c r="J6" s="230">
        <f>IF(E6="","",E6*H6)</f>
        <v>0</v>
      </c>
      <c r="K6" s="231" t="s">
        <v>336</v>
      </c>
      <c r="L6" s="79"/>
      <c r="M6" s="50"/>
      <c r="N6" s="50"/>
    </row>
    <row r="7" spans="1:14" ht="13.5" customHeight="1" thickBot="1">
      <c r="A7" s="77"/>
      <c r="B7" s="77"/>
      <c r="C7" s="48"/>
      <c r="D7" s="232" t="s">
        <v>324</v>
      </c>
      <c r="E7" s="233">
        <f>SUM('参加人数'!C32:C33)</f>
        <v>0</v>
      </c>
      <c r="F7" s="234" t="s">
        <v>338</v>
      </c>
      <c r="G7" s="234" t="s">
        <v>333</v>
      </c>
      <c r="H7" s="310">
        <f>IF($C$6="","",IF($C$6="中学",1000,IF($C$6="高校",1500,IF($C$6="一般",2000,))))</f>
        <v>0</v>
      </c>
      <c r="I7" s="235" t="s">
        <v>334</v>
      </c>
      <c r="J7" s="236">
        <f>IF(E7="","",E7*H7)</f>
        <v>0</v>
      </c>
      <c r="K7" s="237" t="s">
        <v>336</v>
      </c>
      <c r="L7" s="79"/>
      <c r="M7" s="50"/>
      <c r="N7" s="50"/>
    </row>
    <row r="8" spans="1:14" ht="13.5" customHeight="1" thickBot="1">
      <c r="A8" s="77"/>
      <c r="B8" s="77"/>
      <c r="C8" s="48"/>
      <c r="D8" s="238"/>
      <c r="E8" s="238"/>
      <c r="F8" s="219"/>
      <c r="G8" s="119" t="s">
        <v>644</v>
      </c>
      <c r="H8" s="344" t="s">
        <v>335</v>
      </c>
      <c r="I8" s="345"/>
      <c r="J8" s="239">
        <f>SUM(J5:J7)</f>
        <v>0</v>
      </c>
      <c r="K8" s="240" t="s">
        <v>336</v>
      </c>
      <c r="L8" s="79"/>
      <c r="M8" s="50"/>
      <c r="N8" s="50"/>
    </row>
    <row r="9" spans="1:14" ht="16.5" customHeight="1">
      <c r="A9" s="77"/>
      <c r="B9" s="77"/>
      <c r="C9" s="78"/>
      <c r="D9" s="62"/>
      <c r="E9" s="62"/>
      <c r="F9" s="62"/>
      <c r="G9" s="48"/>
      <c r="H9" s="50"/>
      <c r="I9" s="49" t="s">
        <v>500</v>
      </c>
      <c r="J9" s="209">
        <f>J8+'女子'!J8</f>
        <v>0</v>
      </c>
      <c r="K9" s="79"/>
      <c r="L9" s="79"/>
      <c r="M9" s="50"/>
      <c r="N9" s="50"/>
    </row>
    <row r="10" spans="1:18" ht="15.75" customHeight="1">
      <c r="A10" s="48"/>
      <c r="B10" s="119" t="s">
        <v>639</v>
      </c>
      <c r="C10" s="48"/>
      <c r="D10" s="48"/>
      <c r="E10" s="50"/>
      <c r="F10" s="49"/>
      <c r="G10" s="348" t="s">
        <v>308</v>
      </c>
      <c r="H10" s="348"/>
      <c r="I10" s="349" t="s">
        <v>309</v>
      </c>
      <c r="J10" s="349"/>
      <c r="K10" s="341" t="s">
        <v>369</v>
      </c>
      <c r="L10" s="342"/>
      <c r="M10" s="342"/>
      <c r="N10" s="343"/>
      <c r="R10" s="316" t="s">
        <v>641</v>
      </c>
    </row>
    <row r="11" spans="1:18" s="25" customFormat="1" ht="15.75" customHeight="1">
      <c r="A11" s="67" t="s">
        <v>197</v>
      </c>
      <c r="B11" s="67" t="s">
        <v>320</v>
      </c>
      <c r="C11" s="67" t="s">
        <v>321</v>
      </c>
      <c r="D11" s="67" t="s">
        <v>300</v>
      </c>
      <c r="E11" s="68" t="s">
        <v>310</v>
      </c>
      <c r="F11" s="67" t="s">
        <v>199</v>
      </c>
      <c r="G11" s="80" t="s">
        <v>227</v>
      </c>
      <c r="H11" s="81" t="s">
        <v>313</v>
      </c>
      <c r="I11" s="82" t="s">
        <v>227</v>
      </c>
      <c r="J11" s="83" t="s">
        <v>313</v>
      </c>
      <c r="K11" s="241" t="s">
        <v>306</v>
      </c>
      <c r="L11" s="242" t="s">
        <v>361</v>
      </c>
      <c r="M11" s="243" t="s">
        <v>362</v>
      </c>
      <c r="N11" s="244" t="s">
        <v>361</v>
      </c>
      <c r="Q11" s="2"/>
      <c r="R11" s="207"/>
    </row>
    <row r="12" spans="1:18" s="5" customFormat="1" ht="15.75" customHeight="1">
      <c r="A12" s="96" t="s">
        <v>363</v>
      </c>
      <c r="B12" s="63">
        <v>500</v>
      </c>
      <c r="C12" s="32" t="s">
        <v>296</v>
      </c>
      <c r="D12" s="32" t="s">
        <v>301</v>
      </c>
      <c r="E12" s="122" t="s">
        <v>375</v>
      </c>
      <c r="F12" s="84">
        <v>1</v>
      </c>
      <c r="G12" s="32" t="s">
        <v>365</v>
      </c>
      <c r="H12" s="85" t="s">
        <v>376</v>
      </c>
      <c r="I12" s="204" t="s">
        <v>377</v>
      </c>
      <c r="J12" s="205" t="s">
        <v>378</v>
      </c>
      <c r="K12" s="245" t="s">
        <v>364</v>
      </c>
      <c r="L12" s="246">
        <v>42.55</v>
      </c>
      <c r="M12" s="247" t="s">
        <v>364</v>
      </c>
      <c r="N12" s="248" t="s">
        <v>379</v>
      </c>
      <c r="Q12" s="2"/>
      <c r="R12" s="208" t="s">
        <v>598</v>
      </c>
    </row>
    <row r="13" spans="1:27" s="5" customFormat="1" ht="17.25" customHeight="1">
      <c r="A13" s="249">
        <v>1</v>
      </c>
      <c r="B13" s="250"/>
      <c r="C13" s="250"/>
      <c r="D13" s="250"/>
      <c r="E13" s="259">
        <f>IF($C$3="","",$C$3)</f>
      </c>
      <c r="F13" s="251"/>
      <c r="G13" s="252"/>
      <c r="H13" s="253"/>
      <c r="I13" s="252"/>
      <c r="J13" s="254"/>
      <c r="K13" s="255"/>
      <c r="L13" s="256"/>
      <c r="M13" s="257"/>
      <c r="N13" s="258"/>
      <c r="O13" s="5" t="str">
        <f>IF('参加人数'!B5="","",'参加人数'!B5)</f>
        <v>100m</v>
      </c>
      <c r="Q13" s="2">
        <f aca="true" t="shared" si="0" ref="Q13:Q52">COUNTA(G13,I13)</f>
        <v>0</v>
      </c>
      <c r="R13" s="206">
        <f>IF(C13="","",T13&amp;" "&amp;U13&amp;" "&amp;V13&amp;" "&amp;W13&amp;" "&amp;X13&amp;" "&amp;Y13&amp;" "&amp;IF(NOT(I13=""),AA13,""))</f>
      </c>
      <c r="T13" s="188">
        <f>IF($C13="","",IF(B13="",B$11,""))</f>
      </c>
      <c r="U13" s="188">
        <f>IF($C13="","",IF(D13="",D$11,""))</f>
      </c>
      <c r="V13" s="188">
        <f>IF($C13="","",IF(E13="","所属",""))</f>
      </c>
      <c r="W13" s="188">
        <f>IF($C13="","",IF(F13="",F$11,""))</f>
      </c>
      <c r="X13" s="188">
        <f>IF($C13="","",IF(G13="","種目",""))</f>
      </c>
      <c r="Y13" s="188">
        <f>IF($C13="","",IF(H13="","最高記録",""))</f>
      </c>
      <c r="Z13" s="188">
        <f>IF($C13="","",IF(I13="","種目2",""))</f>
      </c>
      <c r="AA13" s="188">
        <f>IF($C13="","",IF(J13="","種目2記録",""))</f>
      </c>
    </row>
    <row r="14" spans="1:27" s="5" customFormat="1" ht="17.25" customHeight="1">
      <c r="A14" s="249">
        <v>2</v>
      </c>
      <c r="B14" s="250"/>
      <c r="C14" s="250"/>
      <c r="D14" s="250"/>
      <c r="E14" s="259">
        <f aca="true" t="shared" si="1" ref="E14:E52">IF($C$3="","",$C$3)</f>
      </c>
      <c r="F14" s="251"/>
      <c r="G14" s="252"/>
      <c r="H14" s="253"/>
      <c r="I14" s="252"/>
      <c r="J14" s="254"/>
      <c r="K14" s="255"/>
      <c r="L14" s="256"/>
      <c r="M14" s="257"/>
      <c r="N14" s="258"/>
      <c r="O14" s="5" t="str">
        <f>IF('参加人数'!B6="","",'参加人数'!B6)</f>
        <v>少年B 100m</v>
      </c>
      <c r="Q14" s="2">
        <f t="shared" si="0"/>
        <v>0</v>
      </c>
      <c r="R14" s="206">
        <f aca="true" t="shared" si="2" ref="R14:R52">IF(C14="","",T14&amp;" "&amp;U14&amp;" "&amp;V14&amp;" "&amp;W14&amp;" "&amp;X14&amp;" "&amp;Y14&amp;" "&amp;IF(NOT(I14=""),AA14,""))</f>
      </c>
      <c r="T14" s="188">
        <f aca="true" t="shared" si="3" ref="T14:T52">IF($C14="","",IF(B14="",B$11,""))</f>
      </c>
      <c r="U14" s="188">
        <f aca="true" t="shared" si="4" ref="U14:U52">IF($C14="","",IF(D14="",D$11,""))</f>
      </c>
      <c r="V14" s="188">
        <f aca="true" t="shared" si="5" ref="V14:V52">IF($C14="","",IF(E14="","所属",""))</f>
      </c>
      <c r="W14" s="188">
        <f aca="true" t="shared" si="6" ref="W14:W52">IF($C14="","",IF(F14="",F$11,""))</f>
      </c>
      <c r="X14" s="188">
        <f aca="true" t="shared" si="7" ref="X14:X52">IF($C14="","",IF(G14="","種目",""))</f>
      </c>
      <c r="Y14" s="188">
        <f aca="true" t="shared" si="8" ref="Y14:Y52">IF($C14="","",IF(H14="","最高記録",""))</f>
      </c>
      <c r="Z14" s="188">
        <f aca="true" t="shared" si="9" ref="Z14:Z52">IF($C14="","",IF(I14="","種目2",""))</f>
      </c>
      <c r="AA14" s="188">
        <f aca="true" t="shared" si="10" ref="AA14:AA52">IF($C14="","",IF(J14="","種目2記録",""))</f>
      </c>
    </row>
    <row r="15" spans="1:27" s="5" customFormat="1" ht="17.25" customHeight="1">
      <c r="A15" s="249">
        <v>3</v>
      </c>
      <c r="B15" s="250"/>
      <c r="C15" s="250"/>
      <c r="D15" s="250"/>
      <c r="E15" s="259">
        <f t="shared" si="1"/>
      </c>
      <c r="F15" s="251"/>
      <c r="G15" s="252"/>
      <c r="H15" s="253"/>
      <c r="I15" s="252"/>
      <c r="J15" s="254"/>
      <c r="K15" s="255"/>
      <c r="L15" s="256"/>
      <c r="M15" s="257"/>
      <c r="N15" s="258"/>
      <c r="O15" s="5" t="str">
        <f>IF('参加人数'!B7="","",'参加人数'!B7)</f>
        <v>200m</v>
      </c>
      <c r="Q15" s="2">
        <f t="shared" si="0"/>
        <v>0</v>
      </c>
      <c r="R15" s="206">
        <f t="shared" si="2"/>
      </c>
      <c r="T15" s="188">
        <f t="shared" si="3"/>
      </c>
      <c r="U15" s="188">
        <f t="shared" si="4"/>
      </c>
      <c r="V15" s="188">
        <f t="shared" si="5"/>
      </c>
      <c r="W15" s="188">
        <f t="shared" si="6"/>
      </c>
      <c r="X15" s="188">
        <f t="shared" si="7"/>
      </c>
      <c r="Y15" s="188">
        <f t="shared" si="8"/>
      </c>
      <c r="Z15" s="188">
        <f t="shared" si="9"/>
      </c>
      <c r="AA15" s="188">
        <f t="shared" si="10"/>
      </c>
    </row>
    <row r="16" spans="1:27" s="5" customFormat="1" ht="17.25" customHeight="1">
      <c r="A16" s="249">
        <v>4</v>
      </c>
      <c r="B16" s="250"/>
      <c r="C16" s="250"/>
      <c r="D16" s="250"/>
      <c r="E16" s="259">
        <f t="shared" si="1"/>
      </c>
      <c r="F16" s="251"/>
      <c r="G16" s="252"/>
      <c r="H16" s="253"/>
      <c r="I16" s="252"/>
      <c r="J16" s="254"/>
      <c r="K16" s="255"/>
      <c r="L16" s="256"/>
      <c r="M16" s="257"/>
      <c r="N16" s="258"/>
      <c r="O16" s="5" t="str">
        <f>IF('参加人数'!B8="","",'参加人数'!B8)</f>
        <v>400m</v>
      </c>
      <c r="Q16" s="2">
        <f t="shared" si="0"/>
        <v>0</v>
      </c>
      <c r="R16" s="206">
        <f t="shared" si="2"/>
      </c>
      <c r="T16" s="188">
        <f t="shared" si="3"/>
      </c>
      <c r="U16" s="188">
        <f t="shared" si="4"/>
      </c>
      <c r="V16" s="188">
        <f t="shared" si="5"/>
      </c>
      <c r="W16" s="188">
        <f t="shared" si="6"/>
      </c>
      <c r="X16" s="188">
        <f t="shared" si="7"/>
      </c>
      <c r="Y16" s="188">
        <f t="shared" si="8"/>
      </c>
      <c r="Z16" s="188">
        <f t="shared" si="9"/>
      </c>
      <c r="AA16" s="188">
        <f t="shared" si="10"/>
      </c>
    </row>
    <row r="17" spans="1:27" s="5" customFormat="1" ht="17.25" customHeight="1">
      <c r="A17" s="249">
        <v>5</v>
      </c>
      <c r="B17" s="250"/>
      <c r="C17" s="250"/>
      <c r="D17" s="250"/>
      <c r="E17" s="259">
        <f t="shared" si="1"/>
      </c>
      <c r="F17" s="251"/>
      <c r="G17" s="252"/>
      <c r="H17" s="253"/>
      <c r="I17" s="252"/>
      <c r="J17" s="254"/>
      <c r="K17" s="255"/>
      <c r="L17" s="256"/>
      <c r="M17" s="257"/>
      <c r="N17" s="258"/>
      <c r="O17" s="5" t="str">
        <f>IF('参加人数'!B9="","",'参加人数'!B9)</f>
        <v>800m</v>
      </c>
      <c r="Q17" s="2">
        <f t="shared" si="0"/>
        <v>0</v>
      </c>
      <c r="R17" s="206">
        <f t="shared" si="2"/>
      </c>
      <c r="T17" s="188">
        <f t="shared" si="3"/>
      </c>
      <c r="U17" s="188">
        <f t="shared" si="4"/>
      </c>
      <c r="V17" s="188">
        <f t="shared" si="5"/>
      </c>
      <c r="W17" s="188">
        <f t="shared" si="6"/>
      </c>
      <c r="X17" s="188">
        <f t="shared" si="7"/>
      </c>
      <c r="Y17" s="188">
        <f t="shared" si="8"/>
      </c>
      <c r="Z17" s="188">
        <f t="shared" si="9"/>
      </c>
      <c r="AA17" s="188">
        <f t="shared" si="10"/>
      </c>
    </row>
    <row r="18" spans="1:27" s="5" customFormat="1" ht="17.25" customHeight="1">
      <c r="A18" s="249">
        <v>6</v>
      </c>
      <c r="B18" s="250"/>
      <c r="C18" s="250"/>
      <c r="D18" s="250"/>
      <c r="E18" s="259">
        <f t="shared" si="1"/>
      </c>
      <c r="F18" s="251"/>
      <c r="G18" s="252"/>
      <c r="H18" s="253"/>
      <c r="I18" s="252"/>
      <c r="J18" s="254"/>
      <c r="K18" s="255"/>
      <c r="L18" s="256"/>
      <c r="M18" s="257"/>
      <c r="N18" s="258"/>
      <c r="O18" s="5" t="str">
        <f>IF('参加人数'!B10="","",'参加人数'!B10)</f>
        <v>1500m</v>
      </c>
      <c r="Q18" s="2">
        <f t="shared" si="0"/>
        <v>0</v>
      </c>
      <c r="R18" s="206">
        <f t="shared" si="2"/>
      </c>
      <c r="T18" s="188">
        <f t="shared" si="3"/>
      </c>
      <c r="U18" s="188">
        <f t="shared" si="4"/>
      </c>
      <c r="V18" s="188">
        <f t="shared" si="5"/>
      </c>
      <c r="W18" s="188">
        <f t="shared" si="6"/>
      </c>
      <c r="X18" s="188">
        <f t="shared" si="7"/>
      </c>
      <c r="Y18" s="188">
        <f t="shared" si="8"/>
      </c>
      <c r="Z18" s="188">
        <f t="shared" si="9"/>
      </c>
      <c r="AA18" s="188">
        <f t="shared" si="10"/>
      </c>
    </row>
    <row r="19" spans="1:27" s="5" customFormat="1" ht="17.25" customHeight="1">
      <c r="A19" s="249">
        <v>7</v>
      </c>
      <c r="B19" s="250"/>
      <c r="C19" s="250"/>
      <c r="D19" s="250"/>
      <c r="E19" s="259">
        <f t="shared" si="1"/>
      </c>
      <c r="F19" s="251"/>
      <c r="G19" s="252"/>
      <c r="H19" s="253"/>
      <c r="I19" s="252"/>
      <c r="J19" s="254"/>
      <c r="K19" s="255"/>
      <c r="L19" s="256"/>
      <c r="M19" s="257"/>
      <c r="N19" s="258"/>
      <c r="O19" s="5" t="str">
        <f>IF('参加人数'!B11="","",'参加人数'!B11)</f>
        <v>少年B 3000m</v>
      </c>
      <c r="Q19" s="2">
        <f t="shared" si="0"/>
        <v>0</v>
      </c>
      <c r="R19" s="206">
        <f t="shared" si="2"/>
      </c>
      <c r="T19" s="188">
        <f t="shared" si="3"/>
      </c>
      <c r="U19" s="188">
        <f t="shared" si="4"/>
      </c>
      <c r="V19" s="188">
        <f t="shared" si="5"/>
      </c>
      <c r="W19" s="188">
        <f t="shared" si="6"/>
      </c>
      <c r="X19" s="188">
        <f t="shared" si="7"/>
      </c>
      <c r="Y19" s="188">
        <f t="shared" si="8"/>
      </c>
      <c r="Z19" s="188">
        <f t="shared" si="9"/>
      </c>
      <c r="AA19" s="188">
        <f t="shared" si="10"/>
      </c>
    </row>
    <row r="20" spans="1:27" s="5" customFormat="1" ht="17.25" customHeight="1">
      <c r="A20" s="249">
        <v>8</v>
      </c>
      <c r="B20" s="250"/>
      <c r="C20" s="250"/>
      <c r="D20" s="250"/>
      <c r="E20" s="259">
        <f t="shared" si="1"/>
      </c>
      <c r="F20" s="251"/>
      <c r="G20" s="252"/>
      <c r="H20" s="253"/>
      <c r="I20" s="252"/>
      <c r="J20" s="254"/>
      <c r="K20" s="255"/>
      <c r="L20" s="256"/>
      <c r="M20" s="257"/>
      <c r="N20" s="258"/>
      <c r="O20" s="5" t="str">
        <f>IF('参加人数'!B12="","",'参加人数'!B12)</f>
        <v>5000m</v>
      </c>
      <c r="Q20" s="2">
        <f t="shared" si="0"/>
        <v>0</v>
      </c>
      <c r="R20" s="206">
        <f t="shared" si="2"/>
      </c>
      <c r="T20" s="188">
        <f t="shared" si="3"/>
      </c>
      <c r="U20" s="188">
        <f t="shared" si="4"/>
      </c>
      <c r="V20" s="188">
        <f t="shared" si="5"/>
      </c>
      <c r="W20" s="188">
        <f t="shared" si="6"/>
      </c>
      <c r="X20" s="188">
        <f t="shared" si="7"/>
      </c>
      <c r="Y20" s="188">
        <f t="shared" si="8"/>
      </c>
      <c r="Z20" s="188">
        <f t="shared" si="9"/>
      </c>
      <c r="AA20" s="188">
        <f t="shared" si="10"/>
      </c>
    </row>
    <row r="21" spans="1:27" s="5" customFormat="1" ht="17.25" customHeight="1">
      <c r="A21" s="249">
        <v>9</v>
      </c>
      <c r="B21" s="250"/>
      <c r="C21" s="250"/>
      <c r="D21" s="250"/>
      <c r="E21" s="259">
        <f t="shared" si="1"/>
      </c>
      <c r="F21" s="251"/>
      <c r="G21" s="252"/>
      <c r="H21" s="253"/>
      <c r="I21" s="252"/>
      <c r="J21" s="254"/>
      <c r="K21" s="255"/>
      <c r="L21" s="256"/>
      <c r="M21" s="257"/>
      <c r="N21" s="258"/>
      <c r="O21" s="5" t="str">
        <f>IF('参加人数'!B13="","",'参加人数'!B13)</f>
        <v>110mH</v>
      </c>
      <c r="Q21" s="2">
        <f t="shared" si="0"/>
        <v>0</v>
      </c>
      <c r="R21" s="206">
        <f t="shared" si="2"/>
      </c>
      <c r="T21" s="188">
        <f t="shared" si="3"/>
      </c>
      <c r="U21" s="188">
        <f t="shared" si="4"/>
      </c>
      <c r="V21" s="188">
        <f t="shared" si="5"/>
      </c>
      <c r="W21" s="188">
        <f t="shared" si="6"/>
      </c>
      <c r="X21" s="188">
        <f t="shared" si="7"/>
      </c>
      <c r="Y21" s="188">
        <f t="shared" si="8"/>
      </c>
      <c r="Z21" s="188">
        <f t="shared" si="9"/>
      </c>
      <c r="AA21" s="188">
        <f t="shared" si="10"/>
      </c>
    </row>
    <row r="22" spans="1:27" s="5" customFormat="1" ht="17.25" customHeight="1">
      <c r="A22" s="249">
        <v>10</v>
      </c>
      <c r="B22" s="250"/>
      <c r="C22" s="250"/>
      <c r="D22" s="250"/>
      <c r="E22" s="259">
        <f t="shared" si="1"/>
      </c>
      <c r="F22" s="251"/>
      <c r="G22" s="252"/>
      <c r="H22" s="253"/>
      <c r="I22" s="252"/>
      <c r="J22" s="254"/>
      <c r="K22" s="255"/>
      <c r="L22" s="256"/>
      <c r="M22" s="257"/>
      <c r="N22" s="258"/>
      <c r="O22" s="5" t="str">
        <f>IF('参加人数'!B14="","",'参加人数'!B14)</f>
        <v>少年共110mJH</v>
      </c>
      <c r="Q22" s="2">
        <f t="shared" si="0"/>
        <v>0</v>
      </c>
      <c r="R22" s="206">
        <f t="shared" si="2"/>
      </c>
      <c r="T22" s="188">
        <f t="shared" si="3"/>
      </c>
      <c r="U22" s="188">
        <f t="shared" si="4"/>
      </c>
      <c r="V22" s="188">
        <f t="shared" si="5"/>
      </c>
      <c r="W22" s="188">
        <f t="shared" si="6"/>
      </c>
      <c r="X22" s="188">
        <f t="shared" si="7"/>
      </c>
      <c r="Y22" s="188">
        <f t="shared" si="8"/>
      </c>
      <c r="Z22" s="188">
        <f t="shared" si="9"/>
      </c>
      <c r="AA22" s="188">
        <f t="shared" si="10"/>
      </c>
    </row>
    <row r="23" spans="1:27" s="5" customFormat="1" ht="17.25" customHeight="1">
      <c r="A23" s="249">
        <v>11</v>
      </c>
      <c r="B23" s="250"/>
      <c r="C23" s="250"/>
      <c r="D23" s="250"/>
      <c r="E23" s="259">
        <f t="shared" si="1"/>
      </c>
      <c r="F23" s="251"/>
      <c r="G23" s="252"/>
      <c r="H23" s="253"/>
      <c r="I23" s="252"/>
      <c r="J23" s="254"/>
      <c r="K23" s="255"/>
      <c r="L23" s="256"/>
      <c r="M23" s="257"/>
      <c r="N23" s="258"/>
      <c r="O23" s="5" t="str">
        <f>IF('参加人数'!B15="","",'参加人数'!B15)</f>
        <v>400mH</v>
      </c>
      <c r="Q23" s="2">
        <f t="shared" si="0"/>
        <v>0</v>
      </c>
      <c r="R23" s="206">
        <f t="shared" si="2"/>
      </c>
      <c r="T23" s="188">
        <f t="shared" si="3"/>
      </c>
      <c r="U23" s="188">
        <f t="shared" si="4"/>
      </c>
      <c r="V23" s="188">
        <f t="shared" si="5"/>
      </c>
      <c r="W23" s="188">
        <f t="shared" si="6"/>
      </c>
      <c r="X23" s="188">
        <f t="shared" si="7"/>
      </c>
      <c r="Y23" s="188">
        <f t="shared" si="8"/>
      </c>
      <c r="Z23" s="188">
        <f t="shared" si="9"/>
      </c>
      <c r="AA23" s="188">
        <f t="shared" si="10"/>
      </c>
    </row>
    <row r="24" spans="1:27" s="5" customFormat="1" ht="17.25" customHeight="1">
      <c r="A24" s="249">
        <v>12</v>
      </c>
      <c r="B24" s="250"/>
      <c r="C24" s="250"/>
      <c r="D24" s="250"/>
      <c r="E24" s="259">
        <f t="shared" si="1"/>
      </c>
      <c r="F24" s="251"/>
      <c r="G24" s="252"/>
      <c r="H24" s="253"/>
      <c r="I24" s="252"/>
      <c r="J24" s="254"/>
      <c r="K24" s="255"/>
      <c r="L24" s="256"/>
      <c r="M24" s="257"/>
      <c r="N24" s="258"/>
      <c r="O24" s="5" t="str">
        <f>IF('参加人数'!B16="","",'参加人数'!B16)</f>
        <v>3000mSC</v>
      </c>
      <c r="Q24" s="2">
        <f t="shared" si="0"/>
        <v>0</v>
      </c>
      <c r="R24" s="206">
        <f t="shared" si="2"/>
      </c>
      <c r="T24" s="188">
        <f t="shared" si="3"/>
      </c>
      <c r="U24" s="188">
        <f t="shared" si="4"/>
      </c>
      <c r="V24" s="188">
        <f t="shared" si="5"/>
      </c>
      <c r="W24" s="188">
        <f t="shared" si="6"/>
      </c>
      <c r="X24" s="188">
        <f t="shared" si="7"/>
      </c>
      <c r="Y24" s="188">
        <f t="shared" si="8"/>
      </c>
      <c r="Z24" s="188">
        <f t="shared" si="9"/>
      </c>
      <c r="AA24" s="188">
        <f t="shared" si="10"/>
      </c>
    </row>
    <row r="25" spans="1:27" s="5" customFormat="1" ht="17.25" customHeight="1">
      <c r="A25" s="249">
        <v>13</v>
      </c>
      <c r="B25" s="250"/>
      <c r="C25" s="250"/>
      <c r="D25" s="250"/>
      <c r="E25" s="259">
        <f t="shared" si="1"/>
      </c>
      <c r="F25" s="251"/>
      <c r="G25" s="252"/>
      <c r="H25" s="253"/>
      <c r="I25" s="252"/>
      <c r="J25" s="254"/>
      <c r="K25" s="255"/>
      <c r="L25" s="256"/>
      <c r="M25" s="257"/>
      <c r="N25" s="258"/>
      <c r="O25" s="5" t="str">
        <f>IF('参加人数'!B17="","",'参加人数'!B17)</f>
        <v>5000mW</v>
      </c>
      <c r="Q25" s="2">
        <f t="shared" si="0"/>
        <v>0</v>
      </c>
      <c r="R25" s="206">
        <f t="shared" si="2"/>
      </c>
      <c r="T25" s="188">
        <f t="shared" si="3"/>
      </c>
      <c r="U25" s="188">
        <f t="shared" si="4"/>
      </c>
      <c r="V25" s="188">
        <f t="shared" si="5"/>
      </c>
      <c r="W25" s="188">
        <f t="shared" si="6"/>
      </c>
      <c r="X25" s="188">
        <f t="shared" si="7"/>
      </c>
      <c r="Y25" s="188">
        <f t="shared" si="8"/>
      </c>
      <c r="Z25" s="188">
        <f t="shared" si="9"/>
      </c>
      <c r="AA25" s="188">
        <f t="shared" si="10"/>
      </c>
    </row>
    <row r="26" spans="1:27" s="5" customFormat="1" ht="17.25" customHeight="1">
      <c r="A26" s="249">
        <v>14</v>
      </c>
      <c r="B26" s="250"/>
      <c r="C26" s="250"/>
      <c r="D26" s="250"/>
      <c r="E26" s="259">
        <f t="shared" si="1"/>
      </c>
      <c r="F26" s="251"/>
      <c r="G26" s="252"/>
      <c r="H26" s="253"/>
      <c r="I26" s="252"/>
      <c r="J26" s="254"/>
      <c r="K26" s="255"/>
      <c r="L26" s="256"/>
      <c r="M26" s="257"/>
      <c r="N26" s="258"/>
      <c r="O26" s="5" t="str">
        <f>IF('参加人数'!B18="","",'参加人数'!B18)</f>
        <v>走高跳</v>
      </c>
      <c r="Q26" s="2">
        <f t="shared" si="0"/>
        <v>0</v>
      </c>
      <c r="R26" s="206">
        <f t="shared" si="2"/>
      </c>
      <c r="T26" s="188">
        <f t="shared" si="3"/>
      </c>
      <c r="U26" s="188">
        <f t="shared" si="4"/>
      </c>
      <c r="V26" s="188">
        <f t="shared" si="5"/>
      </c>
      <c r="W26" s="188">
        <f t="shared" si="6"/>
      </c>
      <c r="X26" s="188">
        <f t="shared" si="7"/>
      </c>
      <c r="Y26" s="188">
        <f t="shared" si="8"/>
      </c>
      <c r="Z26" s="188">
        <f t="shared" si="9"/>
      </c>
      <c r="AA26" s="188">
        <f t="shared" si="10"/>
      </c>
    </row>
    <row r="27" spans="1:27" s="5" customFormat="1" ht="17.25" customHeight="1">
      <c r="A27" s="249">
        <v>15</v>
      </c>
      <c r="B27" s="250"/>
      <c r="C27" s="250"/>
      <c r="D27" s="250"/>
      <c r="E27" s="259">
        <f t="shared" si="1"/>
      </c>
      <c r="F27" s="251"/>
      <c r="G27" s="252"/>
      <c r="H27" s="253"/>
      <c r="I27" s="252"/>
      <c r="J27" s="254"/>
      <c r="K27" s="255"/>
      <c r="L27" s="256"/>
      <c r="M27" s="257"/>
      <c r="N27" s="258"/>
      <c r="O27" s="5" t="str">
        <f>IF('参加人数'!B19="","",'参加人数'!B19)</f>
        <v>棒高跳</v>
      </c>
      <c r="Q27" s="2">
        <f t="shared" si="0"/>
        <v>0</v>
      </c>
      <c r="R27" s="206">
        <f t="shared" si="2"/>
      </c>
      <c r="T27" s="188">
        <f t="shared" si="3"/>
      </c>
      <c r="U27" s="188">
        <f t="shared" si="4"/>
      </c>
      <c r="V27" s="188">
        <f t="shared" si="5"/>
      </c>
      <c r="W27" s="188">
        <f t="shared" si="6"/>
      </c>
      <c r="X27" s="188">
        <f t="shared" si="7"/>
      </c>
      <c r="Y27" s="188">
        <f t="shared" si="8"/>
      </c>
      <c r="Z27" s="188">
        <f t="shared" si="9"/>
      </c>
      <c r="AA27" s="188">
        <f t="shared" si="10"/>
      </c>
    </row>
    <row r="28" spans="1:27" s="5" customFormat="1" ht="17.25" customHeight="1">
      <c r="A28" s="249">
        <v>16</v>
      </c>
      <c r="B28" s="250"/>
      <c r="C28" s="250"/>
      <c r="D28" s="250"/>
      <c r="E28" s="259">
        <f t="shared" si="1"/>
      </c>
      <c r="F28" s="251"/>
      <c r="G28" s="252"/>
      <c r="H28" s="253"/>
      <c r="I28" s="252"/>
      <c r="J28" s="254"/>
      <c r="K28" s="255"/>
      <c r="L28" s="256"/>
      <c r="M28" s="257"/>
      <c r="N28" s="258"/>
      <c r="O28" s="5" t="str">
        <f>IF('参加人数'!B20="","",'参加人数'!B20)</f>
        <v>走幅跳</v>
      </c>
      <c r="Q28" s="2">
        <f t="shared" si="0"/>
        <v>0</v>
      </c>
      <c r="R28" s="206">
        <f t="shared" si="2"/>
      </c>
      <c r="T28" s="188">
        <f t="shared" si="3"/>
      </c>
      <c r="U28" s="188">
        <f t="shared" si="4"/>
      </c>
      <c r="V28" s="188">
        <f t="shared" si="5"/>
      </c>
      <c r="W28" s="188">
        <f t="shared" si="6"/>
      </c>
      <c r="X28" s="188">
        <f t="shared" si="7"/>
      </c>
      <c r="Y28" s="188">
        <f t="shared" si="8"/>
      </c>
      <c r="Z28" s="188">
        <f t="shared" si="9"/>
      </c>
      <c r="AA28" s="188">
        <f t="shared" si="10"/>
      </c>
    </row>
    <row r="29" spans="1:27" s="5" customFormat="1" ht="17.25" customHeight="1">
      <c r="A29" s="249">
        <v>17</v>
      </c>
      <c r="B29" s="250"/>
      <c r="C29" s="250"/>
      <c r="D29" s="250"/>
      <c r="E29" s="259">
        <f t="shared" si="1"/>
      </c>
      <c r="F29" s="251"/>
      <c r="G29" s="252"/>
      <c r="H29" s="253"/>
      <c r="I29" s="252"/>
      <c r="J29" s="254"/>
      <c r="K29" s="255"/>
      <c r="L29" s="256"/>
      <c r="M29" s="257"/>
      <c r="N29" s="258"/>
      <c r="O29" s="5" t="str">
        <f>IF('参加人数'!B21="","",'参加人数'!B21)</f>
        <v>三段跳</v>
      </c>
      <c r="Q29" s="2">
        <f t="shared" si="0"/>
        <v>0</v>
      </c>
      <c r="R29" s="206">
        <f t="shared" si="2"/>
      </c>
      <c r="T29" s="188">
        <f t="shared" si="3"/>
      </c>
      <c r="U29" s="188">
        <f t="shared" si="4"/>
      </c>
      <c r="V29" s="188">
        <f t="shared" si="5"/>
      </c>
      <c r="W29" s="188">
        <f t="shared" si="6"/>
      </c>
      <c r="X29" s="188">
        <f t="shared" si="7"/>
      </c>
      <c r="Y29" s="188">
        <f t="shared" si="8"/>
      </c>
      <c r="Z29" s="188">
        <f t="shared" si="9"/>
      </c>
      <c r="AA29" s="188">
        <f t="shared" si="10"/>
      </c>
    </row>
    <row r="30" spans="1:27" s="5" customFormat="1" ht="17.25" customHeight="1">
      <c r="A30" s="249">
        <v>18</v>
      </c>
      <c r="B30" s="250"/>
      <c r="C30" s="250"/>
      <c r="D30" s="250"/>
      <c r="E30" s="259">
        <f t="shared" si="1"/>
      </c>
      <c r="F30" s="251"/>
      <c r="G30" s="252"/>
      <c r="H30" s="253"/>
      <c r="I30" s="252"/>
      <c r="J30" s="254"/>
      <c r="K30" s="255"/>
      <c r="L30" s="256"/>
      <c r="M30" s="257"/>
      <c r="N30" s="258"/>
      <c r="O30" s="5" t="str">
        <f>IF('参加人数'!B22="","",'参加人数'!B22)</f>
        <v>砲丸投⑦</v>
      </c>
      <c r="Q30" s="2">
        <f t="shared" si="0"/>
        <v>0</v>
      </c>
      <c r="R30" s="206">
        <f t="shared" si="2"/>
      </c>
      <c r="T30" s="188">
        <f t="shared" si="3"/>
      </c>
      <c r="U30" s="188">
        <f t="shared" si="4"/>
      </c>
      <c r="V30" s="188">
        <f t="shared" si="5"/>
      </c>
      <c r="W30" s="188">
        <f t="shared" si="6"/>
      </c>
      <c r="X30" s="188">
        <f t="shared" si="7"/>
      </c>
      <c r="Y30" s="188">
        <f t="shared" si="8"/>
      </c>
      <c r="Z30" s="188">
        <f t="shared" si="9"/>
      </c>
      <c r="AA30" s="188">
        <f t="shared" si="10"/>
      </c>
    </row>
    <row r="31" spans="1:27" s="5" customFormat="1" ht="17.25" customHeight="1">
      <c r="A31" s="249">
        <v>19</v>
      </c>
      <c r="B31" s="250"/>
      <c r="C31" s="250"/>
      <c r="D31" s="250"/>
      <c r="E31" s="259">
        <f t="shared" si="1"/>
      </c>
      <c r="F31" s="251"/>
      <c r="G31" s="252"/>
      <c r="H31" s="253"/>
      <c r="I31" s="252"/>
      <c r="J31" s="254"/>
      <c r="K31" s="255"/>
      <c r="L31" s="256"/>
      <c r="M31" s="257"/>
      <c r="N31" s="258"/>
      <c r="O31" s="5" t="str">
        <f>IF('参加人数'!B23="","",'参加人数'!B23)</f>
        <v>砲丸投⑥</v>
      </c>
      <c r="Q31" s="2">
        <f t="shared" si="0"/>
        <v>0</v>
      </c>
      <c r="R31" s="206">
        <f t="shared" si="2"/>
      </c>
      <c r="T31" s="188">
        <f t="shared" si="3"/>
      </c>
      <c r="U31" s="188">
        <f t="shared" si="4"/>
      </c>
      <c r="V31" s="188">
        <f t="shared" si="5"/>
      </c>
      <c r="W31" s="188">
        <f t="shared" si="6"/>
      </c>
      <c r="X31" s="188">
        <f t="shared" si="7"/>
      </c>
      <c r="Y31" s="188">
        <f t="shared" si="8"/>
      </c>
      <c r="Z31" s="188">
        <f t="shared" si="9"/>
      </c>
      <c r="AA31" s="188">
        <f t="shared" si="10"/>
      </c>
    </row>
    <row r="32" spans="1:27" s="5" customFormat="1" ht="17.25" customHeight="1">
      <c r="A32" s="249">
        <v>20</v>
      </c>
      <c r="B32" s="250"/>
      <c r="C32" s="250"/>
      <c r="D32" s="250"/>
      <c r="E32" s="259">
        <f t="shared" si="1"/>
      </c>
      <c r="F32" s="251"/>
      <c r="G32" s="252"/>
      <c r="H32" s="253"/>
      <c r="I32" s="252"/>
      <c r="J32" s="254"/>
      <c r="K32" s="255"/>
      <c r="L32" s="256"/>
      <c r="M32" s="257"/>
      <c r="N32" s="258"/>
      <c r="O32" s="5" t="str">
        <f>IF('参加人数'!B24="","",'参加人数'!B24)</f>
        <v>少年B 砲丸投⑤</v>
      </c>
      <c r="Q32" s="2">
        <f t="shared" si="0"/>
        <v>0</v>
      </c>
      <c r="R32" s="206">
        <f t="shared" si="2"/>
      </c>
      <c r="T32" s="188">
        <f t="shared" si="3"/>
      </c>
      <c r="U32" s="188">
        <f t="shared" si="4"/>
      </c>
      <c r="V32" s="188">
        <f t="shared" si="5"/>
      </c>
      <c r="W32" s="188">
        <f t="shared" si="6"/>
      </c>
      <c r="X32" s="188">
        <f t="shared" si="7"/>
      </c>
      <c r="Y32" s="188">
        <f t="shared" si="8"/>
      </c>
      <c r="Z32" s="188">
        <f t="shared" si="9"/>
      </c>
      <c r="AA32" s="188">
        <f t="shared" si="10"/>
      </c>
    </row>
    <row r="33" spans="1:27" s="5" customFormat="1" ht="17.25" customHeight="1">
      <c r="A33" s="249">
        <v>21</v>
      </c>
      <c r="B33" s="250"/>
      <c r="C33" s="250"/>
      <c r="D33" s="250"/>
      <c r="E33" s="259">
        <f t="shared" si="1"/>
      </c>
      <c r="F33" s="251"/>
      <c r="G33" s="252"/>
      <c r="H33" s="253"/>
      <c r="I33" s="252"/>
      <c r="J33" s="254"/>
      <c r="K33" s="255"/>
      <c r="L33" s="256"/>
      <c r="M33" s="257"/>
      <c r="N33" s="258"/>
      <c r="O33" s="5" t="str">
        <f>IF('参加人数'!B25="","",'参加人数'!B25)</f>
        <v>円盤投②</v>
      </c>
      <c r="Q33" s="2">
        <f t="shared" si="0"/>
        <v>0</v>
      </c>
      <c r="R33" s="206">
        <f t="shared" si="2"/>
      </c>
      <c r="T33" s="188">
        <f t="shared" si="3"/>
      </c>
      <c r="U33" s="188">
        <f t="shared" si="4"/>
      </c>
      <c r="V33" s="188">
        <f t="shared" si="5"/>
      </c>
      <c r="W33" s="188">
        <f t="shared" si="6"/>
      </c>
      <c r="X33" s="188">
        <f t="shared" si="7"/>
      </c>
      <c r="Y33" s="188">
        <f t="shared" si="8"/>
      </c>
      <c r="Z33" s="188">
        <f t="shared" si="9"/>
      </c>
      <c r="AA33" s="188">
        <f t="shared" si="10"/>
      </c>
    </row>
    <row r="34" spans="1:27" s="5" customFormat="1" ht="17.25" customHeight="1">
      <c r="A34" s="249">
        <v>22</v>
      </c>
      <c r="B34" s="250"/>
      <c r="C34" s="250"/>
      <c r="D34" s="250"/>
      <c r="E34" s="259">
        <f t="shared" si="1"/>
      </c>
      <c r="F34" s="251"/>
      <c r="G34" s="252"/>
      <c r="H34" s="253"/>
      <c r="I34" s="252"/>
      <c r="J34" s="254"/>
      <c r="K34" s="255"/>
      <c r="L34" s="256"/>
      <c r="M34" s="257"/>
      <c r="N34" s="258"/>
      <c r="O34" s="5" t="str">
        <f>IF('参加人数'!B26="","",'参加人数'!B26)</f>
        <v>円盤投1.75</v>
      </c>
      <c r="Q34" s="2">
        <f t="shared" si="0"/>
        <v>0</v>
      </c>
      <c r="R34" s="206">
        <f t="shared" si="2"/>
      </c>
      <c r="T34" s="188">
        <f t="shared" si="3"/>
      </c>
      <c r="U34" s="188">
        <f t="shared" si="4"/>
      </c>
      <c r="V34" s="188">
        <f t="shared" si="5"/>
      </c>
      <c r="W34" s="188">
        <f t="shared" si="6"/>
      </c>
      <c r="X34" s="188">
        <f t="shared" si="7"/>
      </c>
      <c r="Y34" s="188">
        <f t="shared" si="8"/>
      </c>
      <c r="Z34" s="188">
        <f t="shared" si="9"/>
      </c>
      <c r="AA34" s="188">
        <f t="shared" si="10"/>
      </c>
    </row>
    <row r="35" spans="1:27" s="5" customFormat="1" ht="17.25" customHeight="1">
      <c r="A35" s="249">
        <v>23</v>
      </c>
      <c r="B35" s="250"/>
      <c r="C35" s="250"/>
      <c r="D35" s="250"/>
      <c r="E35" s="259">
        <f t="shared" si="1"/>
      </c>
      <c r="F35" s="251"/>
      <c r="G35" s="252"/>
      <c r="H35" s="253"/>
      <c r="I35" s="252"/>
      <c r="J35" s="254"/>
      <c r="K35" s="255"/>
      <c r="L35" s="256"/>
      <c r="M35" s="257"/>
      <c r="N35" s="258"/>
      <c r="O35" s="5" t="str">
        <f>IF('参加人数'!B27="","",'参加人数'!B27)</f>
        <v>やり投</v>
      </c>
      <c r="Q35" s="2">
        <f t="shared" si="0"/>
        <v>0</v>
      </c>
      <c r="R35" s="206">
        <f t="shared" si="2"/>
      </c>
      <c r="T35" s="188">
        <f t="shared" si="3"/>
      </c>
      <c r="U35" s="188">
        <f t="shared" si="4"/>
      </c>
      <c r="V35" s="188">
        <f t="shared" si="5"/>
      </c>
      <c r="W35" s="188">
        <f t="shared" si="6"/>
      </c>
      <c r="X35" s="188">
        <f t="shared" si="7"/>
      </c>
      <c r="Y35" s="188">
        <f t="shared" si="8"/>
      </c>
      <c r="Z35" s="188">
        <f t="shared" si="9"/>
      </c>
      <c r="AA35" s="188">
        <f t="shared" si="10"/>
      </c>
    </row>
    <row r="36" spans="1:27" s="5" customFormat="1" ht="17.25" customHeight="1">
      <c r="A36" s="249">
        <v>24</v>
      </c>
      <c r="B36" s="250"/>
      <c r="C36" s="250"/>
      <c r="D36" s="250"/>
      <c r="E36" s="259">
        <f t="shared" si="1"/>
      </c>
      <c r="F36" s="251"/>
      <c r="G36" s="252"/>
      <c r="H36" s="253"/>
      <c r="I36" s="252"/>
      <c r="J36" s="254"/>
      <c r="K36" s="255"/>
      <c r="L36" s="256"/>
      <c r="M36" s="257"/>
      <c r="N36" s="258"/>
      <c r="O36" s="5" t="str">
        <f>IF('参加人数'!B28="","",'参加人数'!B28)</f>
        <v>ﾊﾝﾏｰ投⑦</v>
      </c>
      <c r="Q36" s="2">
        <f t="shared" si="0"/>
        <v>0</v>
      </c>
      <c r="R36" s="206">
        <f t="shared" si="2"/>
      </c>
      <c r="T36" s="188">
        <f t="shared" si="3"/>
      </c>
      <c r="U36" s="188">
        <f t="shared" si="4"/>
      </c>
      <c r="V36" s="188">
        <f t="shared" si="5"/>
      </c>
      <c r="W36" s="188">
        <f t="shared" si="6"/>
      </c>
      <c r="X36" s="188">
        <f t="shared" si="7"/>
      </c>
      <c r="Y36" s="188">
        <f t="shared" si="8"/>
      </c>
      <c r="Z36" s="188">
        <f t="shared" si="9"/>
      </c>
      <c r="AA36" s="188">
        <f t="shared" si="10"/>
      </c>
    </row>
    <row r="37" spans="1:27" s="5" customFormat="1" ht="17.25" customHeight="1">
      <c r="A37" s="249">
        <v>25</v>
      </c>
      <c r="B37" s="250"/>
      <c r="C37" s="250"/>
      <c r="D37" s="250"/>
      <c r="E37" s="259">
        <f t="shared" si="1"/>
      </c>
      <c r="F37" s="251"/>
      <c r="G37" s="252"/>
      <c r="H37" s="253"/>
      <c r="I37" s="252"/>
      <c r="J37" s="254"/>
      <c r="K37" s="255"/>
      <c r="L37" s="256"/>
      <c r="M37" s="257"/>
      <c r="N37" s="258"/>
      <c r="O37" s="5" t="str">
        <f>IF('参加人数'!B29="","",'参加人数'!B29)</f>
        <v>ﾊﾝﾏｰ投⑥</v>
      </c>
      <c r="Q37" s="2">
        <f t="shared" si="0"/>
        <v>0</v>
      </c>
      <c r="R37" s="206">
        <f t="shared" si="2"/>
      </c>
      <c r="T37" s="188">
        <f t="shared" si="3"/>
      </c>
      <c r="U37" s="188">
        <f t="shared" si="4"/>
      </c>
      <c r="V37" s="188">
        <f t="shared" si="5"/>
      </c>
      <c r="W37" s="188">
        <f t="shared" si="6"/>
      </c>
      <c r="X37" s="188">
        <f t="shared" si="7"/>
      </c>
      <c r="Y37" s="188">
        <f t="shared" si="8"/>
      </c>
      <c r="Z37" s="188">
        <f t="shared" si="9"/>
      </c>
      <c r="AA37" s="188">
        <f t="shared" si="10"/>
      </c>
    </row>
    <row r="38" spans="1:27" s="5" customFormat="1" ht="17.25" customHeight="1">
      <c r="A38" s="249">
        <v>26</v>
      </c>
      <c r="B38" s="250"/>
      <c r="C38" s="250"/>
      <c r="D38" s="250"/>
      <c r="E38" s="259">
        <f t="shared" si="1"/>
      </c>
      <c r="F38" s="251"/>
      <c r="G38" s="252"/>
      <c r="H38" s="253"/>
      <c r="I38" s="252"/>
      <c r="J38" s="254"/>
      <c r="K38" s="255"/>
      <c r="L38" s="256"/>
      <c r="M38" s="257"/>
      <c r="N38" s="258"/>
      <c r="O38" s="5" t="str">
        <f>IF('参加人数'!B30="","",'参加人数'!B30)</f>
        <v>ジャベリックスロー</v>
      </c>
      <c r="Q38" s="2">
        <f t="shared" si="0"/>
        <v>0</v>
      </c>
      <c r="R38" s="206">
        <f t="shared" si="2"/>
      </c>
      <c r="T38" s="188">
        <f t="shared" si="3"/>
      </c>
      <c r="U38" s="188">
        <f t="shared" si="4"/>
      </c>
      <c r="V38" s="188">
        <f t="shared" si="5"/>
      </c>
      <c r="W38" s="188">
        <f t="shared" si="6"/>
      </c>
      <c r="X38" s="188">
        <f t="shared" si="7"/>
      </c>
      <c r="Y38" s="188">
        <f t="shared" si="8"/>
      </c>
      <c r="Z38" s="188">
        <f t="shared" si="9"/>
      </c>
      <c r="AA38" s="188">
        <f t="shared" si="10"/>
      </c>
    </row>
    <row r="39" spans="1:27" s="5" customFormat="1" ht="17.25" customHeight="1">
      <c r="A39" s="249">
        <v>27</v>
      </c>
      <c r="B39" s="250"/>
      <c r="C39" s="250"/>
      <c r="D39" s="250"/>
      <c r="E39" s="259">
        <f t="shared" si="1"/>
      </c>
      <c r="F39" s="251"/>
      <c r="G39" s="252"/>
      <c r="H39" s="253"/>
      <c r="I39" s="252"/>
      <c r="J39" s="254"/>
      <c r="K39" s="255"/>
      <c r="L39" s="256"/>
      <c r="M39" s="257"/>
      <c r="N39" s="258"/>
      <c r="O39" s="5">
        <f>IF('参加人数'!B31="","",'参加人数'!B31)</f>
      </c>
      <c r="Q39" s="2">
        <f t="shared" si="0"/>
        <v>0</v>
      </c>
      <c r="R39" s="206">
        <f t="shared" si="2"/>
      </c>
      <c r="T39" s="188">
        <f t="shared" si="3"/>
      </c>
      <c r="U39" s="188">
        <f t="shared" si="4"/>
      </c>
      <c r="V39" s="188">
        <f t="shared" si="5"/>
      </c>
      <c r="W39" s="188">
        <f t="shared" si="6"/>
      </c>
      <c r="X39" s="188">
        <f t="shared" si="7"/>
      </c>
      <c r="Y39" s="188">
        <f t="shared" si="8"/>
      </c>
      <c r="Z39" s="188">
        <f t="shared" si="9"/>
      </c>
      <c r="AA39" s="188">
        <f t="shared" si="10"/>
      </c>
    </row>
    <row r="40" spans="1:27" s="5" customFormat="1" ht="17.25" customHeight="1">
      <c r="A40" s="249">
        <v>28</v>
      </c>
      <c r="B40" s="250"/>
      <c r="C40" s="250"/>
      <c r="D40" s="250"/>
      <c r="E40" s="259">
        <f t="shared" si="1"/>
      </c>
      <c r="F40" s="251"/>
      <c r="G40" s="252"/>
      <c r="H40" s="253"/>
      <c r="I40" s="252"/>
      <c r="J40" s="254"/>
      <c r="K40" s="255"/>
      <c r="L40" s="256"/>
      <c r="M40" s="257"/>
      <c r="N40" s="258"/>
      <c r="Q40" s="2">
        <f t="shared" si="0"/>
        <v>0</v>
      </c>
      <c r="R40" s="206">
        <f t="shared" si="2"/>
      </c>
      <c r="T40" s="188">
        <f t="shared" si="3"/>
      </c>
      <c r="U40" s="188">
        <f t="shared" si="4"/>
      </c>
      <c r="V40" s="188">
        <f t="shared" si="5"/>
      </c>
      <c r="W40" s="188">
        <f t="shared" si="6"/>
      </c>
      <c r="X40" s="188">
        <f t="shared" si="7"/>
      </c>
      <c r="Y40" s="188">
        <f t="shared" si="8"/>
      </c>
      <c r="Z40" s="188">
        <f t="shared" si="9"/>
      </c>
      <c r="AA40" s="188">
        <f t="shared" si="10"/>
      </c>
    </row>
    <row r="41" spans="1:27" s="5" customFormat="1" ht="17.25" customHeight="1">
      <c r="A41" s="249">
        <v>29</v>
      </c>
      <c r="B41" s="250"/>
      <c r="C41" s="250"/>
      <c r="D41" s="250"/>
      <c r="E41" s="259">
        <f t="shared" si="1"/>
      </c>
      <c r="F41" s="251"/>
      <c r="G41" s="252"/>
      <c r="H41" s="253"/>
      <c r="I41" s="252"/>
      <c r="J41" s="254"/>
      <c r="K41" s="255"/>
      <c r="L41" s="256"/>
      <c r="M41" s="257"/>
      <c r="N41" s="258"/>
      <c r="Q41" s="2">
        <f t="shared" si="0"/>
        <v>0</v>
      </c>
      <c r="R41" s="206">
        <f t="shared" si="2"/>
      </c>
      <c r="T41" s="188">
        <f t="shared" si="3"/>
      </c>
      <c r="U41" s="188">
        <f t="shared" si="4"/>
      </c>
      <c r="V41" s="188">
        <f t="shared" si="5"/>
      </c>
      <c r="W41" s="188">
        <f t="shared" si="6"/>
      </c>
      <c r="X41" s="188">
        <f t="shared" si="7"/>
      </c>
      <c r="Y41" s="188">
        <f t="shared" si="8"/>
      </c>
      <c r="Z41" s="188">
        <f t="shared" si="9"/>
      </c>
      <c r="AA41" s="188">
        <f t="shared" si="10"/>
      </c>
    </row>
    <row r="42" spans="1:27" s="5" customFormat="1" ht="17.25" customHeight="1">
      <c r="A42" s="249">
        <v>30</v>
      </c>
      <c r="B42" s="250"/>
      <c r="C42" s="250"/>
      <c r="D42" s="250"/>
      <c r="E42" s="259">
        <f t="shared" si="1"/>
      </c>
      <c r="F42" s="251"/>
      <c r="G42" s="252"/>
      <c r="H42" s="253"/>
      <c r="I42" s="252"/>
      <c r="J42" s="254"/>
      <c r="K42" s="255"/>
      <c r="L42" s="256"/>
      <c r="M42" s="257"/>
      <c r="N42" s="258"/>
      <c r="Q42" s="2">
        <f t="shared" si="0"/>
        <v>0</v>
      </c>
      <c r="R42" s="206">
        <f t="shared" si="2"/>
      </c>
      <c r="T42" s="188">
        <f t="shared" si="3"/>
      </c>
      <c r="U42" s="188">
        <f t="shared" si="4"/>
      </c>
      <c r="V42" s="188">
        <f t="shared" si="5"/>
      </c>
      <c r="W42" s="188">
        <f t="shared" si="6"/>
      </c>
      <c r="X42" s="188">
        <f t="shared" si="7"/>
      </c>
      <c r="Y42" s="188">
        <f t="shared" si="8"/>
      </c>
      <c r="Z42" s="188">
        <f t="shared" si="9"/>
      </c>
      <c r="AA42" s="188">
        <f t="shared" si="10"/>
      </c>
    </row>
    <row r="43" spans="1:27" s="5" customFormat="1" ht="17.25" customHeight="1">
      <c r="A43" s="249">
        <v>31</v>
      </c>
      <c r="B43" s="250"/>
      <c r="C43" s="250"/>
      <c r="D43" s="250"/>
      <c r="E43" s="259">
        <f t="shared" si="1"/>
      </c>
      <c r="F43" s="251"/>
      <c r="G43" s="252"/>
      <c r="H43" s="253"/>
      <c r="I43" s="252"/>
      <c r="J43" s="254"/>
      <c r="K43" s="255"/>
      <c r="L43" s="256"/>
      <c r="M43" s="257"/>
      <c r="N43" s="258"/>
      <c r="Q43" s="2">
        <f t="shared" si="0"/>
        <v>0</v>
      </c>
      <c r="R43" s="206">
        <f t="shared" si="2"/>
      </c>
      <c r="T43" s="188">
        <f t="shared" si="3"/>
      </c>
      <c r="U43" s="188">
        <f t="shared" si="4"/>
      </c>
      <c r="V43" s="188">
        <f t="shared" si="5"/>
      </c>
      <c r="W43" s="188">
        <f t="shared" si="6"/>
      </c>
      <c r="X43" s="188">
        <f t="shared" si="7"/>
      </c>
      <c r="Y43" s="188">
        <f t="shared" si="8"/>
      </c>
      <c r="Z43" s="188">
        <f t="shared" si="9"/>
      </c>
      <c r="AA43" s="188">
        <f t="shared" si="10"/>
      </c>
    </row>
    <row r="44" spans="1:27" s="5" customFormat="1" ht="17.25" customHeight="1">
      <c r="A44" s="249">
        <v>32</v>
      </c>
      <c r="B44" s="250"/>
      <c r="C44" s="250"/>
      <c r="D44" s="250"/>
      <c r="E44" s="259">
        <f t="shared" si="1"/>
      </c>
      <c r="F44" s="251"/>
      <c r="G44" s="252"/>
      <c r="H44" s="253"/>
      <c r="I44" s="252"/>
      <c r="J44" s="254"/>
      <c r="K44" s="255"/>
      <c r="L44" s="256"/>
      <c r="M44" s="257"/>
      <c r="N44" s="258"/>
      <c r="Q44" s="2">
        <f t="shared" si="0"/>
        <v>0</v>
      </c>
      <c r="R44" s="206">
        <f t="shared" si="2"/>
      </c>
      <c r="T44" s="188">
        <f t="shared" si="3"/>
      </c>
      <c r="U44" s="188">
        <f t="shared" si="4"/>
      </c>
      <c r="V44" s="188">
        <f t="shared" si="5"/>
      </c>
      <c r="W44" s="188">
        <f t="shared" si="6"/>
      </c>
      <c r="X44" s="188">
        <f t="shared" si="7"/>
      </c>
      <c r="Y44" s="188">
        <f t="shared" si="8"/>
      </c>
      <c r="Z44" s="188">
        <f t="shared" si="9"/>
      </c>
      <c r="AA44" s="188">
        <f t="shared" si="10"/>
      </c>
    </row>
    <row r="45" spans="1:27" s="5" customFormat="1" ht="17.25" customHeight="1">
      <c r="A45" s="249">
        <v>33</v>
      </c>
      <c r="B45" s="250"/>
      <c r="C45" s="250"/>
      <c r="D45" s="250"/>
      <c r="E45" s="259">
        <f t="shared" si="1"/>
      </c>
      <c r="F45" s="251"/>
      <c r="G45" s="252"/>
      <c r="H45" s="253"/>
      <c r="I45" s="252"/>
      <c r="J45" s="254"/>
      <c r="K45" s="255"/>
      <c r="L45" s="256"/>
      <c r="M45" s="257"/>
      <c r="N45" s="258"/>
      <c r="Q45" s="2">
        <f t="shared" si="0"/>
        <v>0</v>
      </c>
      <c r="R45" s="206">
        <f t="shared" si="2"/>
      </c>
      <c r="T45" s="188">
        <f t="shared" si="3"/>
      </c>
      <c r="U45" s="188">
        <f t="shared" si="4"/>
      </c>
      <c r="V45" s="188">
        <f t="shared" si="5"/>
      </c>
      <c r="W45" s="188">
        <f t="shared" si="6"/>
      </c>
      <c r="X45" s="188">
        <f t="shared" si="7"/>
      </c>
      <c r="Y45" s="188">
        <f t="shared" si="8"/>
      </c>
      <c r="Z45" s="188">
        <f t="shared" si="9"/>
      </c>
      <c r="AA45" s="188">
        <f t="shared" si="10"/>
      </c>
    </row>
    <row r="46" spans="1:27" s="5" customFormat="1" ht="17.25" customHeight="1">
      <c r="A46" s="249">
        <v>34</v>
      </c>
      <c r="B46" s="250"/>
      <c r="C46" s="250"/>
      <c r="D46" s="250"/>
      <c r="E46" s="259">
        <f t="shared" si="1"/>
      </c>
      <c r="F46" s="251"/>
      <c r="G46" s="252"/>
      <c r="H46" s="253"/>
      <c r="I46" s="252"/>
      <c r="J46" s="254"/>
      <c r="K46" s="255"/>
      <c r="L46" s="256"/>
      <c r="M46" s="257"/>
      <c r="N46" s="258"/>
      <c r="Q46" s="2">
        <f t="shared" si="0"/>
        <v>0</v>
      </c>
      <c r="R46" s="206">
        <f t="shared" si="2"/>
      </c>
      <c r="T46" s="188">
        <f t="shared" si="3"/>
      </c>
      <c r="U46" s="188">
        <f t="shared" si="4"/>
      </c>
      <c r="V46" s="188">
        <f t="shared" si="5"/>
      </c>
      <c r="W46" s="188">
        <f t="shared" si="6"/>
      </c>
      <c r="X46" s="188">
        <f t="shared" si="7"/>
      </c>
      <c r="Y46" s="188">
        <f t="shared" si="8"/>
      </c>
      <c r="Z46" s="188">
        <f t="shared" si="9"/>
      </c>
      <c r="AA46" s="188">
        <f t="shared" si="10"/>
      </c>
    </row>
    <row r="47" spans="1:27" s="5" customFormat="1" ht="17.25" customHeight="1">
      <c r="A47" s="249">
        <v>35</v>
      </c>
      <c r="B47" s="250"/>
      <c r="C47" s="250"/>
      <c r="D47" s="250"/>
      <c r="E47" s="259">
        <f t="shared" si="1"/>
      </c>
      <c r="F47" s="251"/>
      <c r="G47" s="252"/>
      <c r="H47" s="253"/>
      <c r="I47" s="252"/>
      <c r="J47" s="254"/>
      <c r="K47" s="255"/>
      <c r="L47" s="256"/>
      <c r="M47" s="257"/>
      <c r="N47" s="258"/>
      <c r="Q47" s="2">
        <f t="shared" si="0"/>
        <v>0</v>
      </c>
      <c r="R47" s="206">
        <f t="shared" si="2"/>
      </c>
      <c r="T47" s="188">
        <f t="shared" si="3"/>
      </c>
      <c r="U47" s="188">
        <f t="shared" si="4"/>
      </c>
      <c r="V47" s="188">
        <f t="shared" si="5"/>
      </c>
      <c r="W47" s="188">
        <f t="shared" si="6"/>
      </c>
      <c r="X47" s="188">
        <f t="shared" si="7"/>
      </c>
      <c r="Y47" s="188">
        <f t="shared" si="8"/>
      </c>
      <c r="Z47" s="188">
        <f t="shared" si="9"/>
      </c>
      <c r="AA47" s="188">
        <f t="shared" si="10"/>
      </c>
    </row>
    <row r="48" spans="1:27" s="5" customFormat="1" ht="17.25" customHeight="1">
      <c r="A48" s="249">
        <v>36</v>
      </c>
      <c r="B48" s="250"/>
      <c r="C48" s="250"/>
      <c r="D48" s="250"/>
      <c r="E48" s="259">
        <f t="shared" si="1"/>
      </c>
      <c r="F48" s="251"/>
      <c r="G48" s="252"/>
      <c r="H48" s="253"/>
      <c r="I48" s="252"/>
      <c r="J48" s="254"/>
      <c r="K48" s="255"/>
      <c r="L48" s="256"/>
      <c r="M48" s="257"/>
      <c r="N48" s="258"/>
      <c r="Q48" s="2">
        <f t="shared" si="0"/>
        <v>0</v>
      </c>
      <c r="R48" s="206">
        <f t="shared" si="2"/>
      </c>
      <c r="T48" s="188">
        <f t="shared" si="3"/>
      </c>
      <c r="U48" s="188">
        <f t="shared" si="4"/>
      </c>
      <c r="V48" s="188">
        <f t="shared" si="5"/>
      </c>
      <c r="W48" s="188">
        <f t="shared" si="6"/>
      </c>
      <c r="X48" s="188">
        <f t="shared" si="7"/>
      </c>
      <c r="Y48" s="188">
        <f t="shared" si="8"/>
      </c>
      <c r="Z48" s="188">
        <f t="shared" si="9"/>
      </c>
      <c r="AA48" s="188">
        <f t="shared" si="10"/>
      </c>
    </row>
    <row r="49" spans="1:27" s="5" customFormat="1" ht="17.25" customHeight="1">
      <c r="A49" s="249">
        <v>37</v>
      </c>
      <c r="B49" s="250"/>
      <c r="C49" s="250"/>
      <c r="D49" s="250"/>
      <c r="E49" s="259">
        <f t="shared" si="1"/>
      </c>
      <c r="F49" s="251"/>
      <c r="G49" s="252"/>
      <c r="H49" s="253"/>
      <c r="I49" s="252"/>
      <c r="J49" s="254"/>
      <c r="K49" s="255"/>
      <c r="L49" s="256"/>
      <c r="M49" s="257"/>
      <c r="N49" s="258"/>
      <c r="Q49" s="2">
        <f t="shared" si="0"/>
        <v>0</v>
      </c>
      <c r="R49" s="206">
        <f t="shared" si="2"/>
      </c>
      <c r="T49" s="188">
        <f t="shared" si="3"/>
      </c>
      <c r="U49" s="188">
        <f t="shared" si="4"/>
      </c>
      <c r="V49" s="188">
        <f t="shared" si="5"/>
      </c>
      <c r="W49" s="188">
        <f t="shared" si="6"/>
      </c>
      <c r="X49" s="188">
        <f t="shared" si="7"/>
      </c>
      <c r="Y49" s="188">
        <f t="shared" si="8"/>
      </c>
      <c r="Z49" s="188">
        <f t="shared" si="9"/>
      </c>
      <c r="AA49" s="188">
        <f t="shared" si="10"/>
      </c>
    </row>
    <row r="50" spans="1:27" s="5" customFormat="1" ht="17.25" customHeight="1">
      <c r="A50" s="249">
        <v>38</v>
      </c>
      <c r="B50" s="250"/>
      <c r="C50" s="250"/>
      <c r="D50" s="250"/>
      <c r="E50" s="259">
        <f t="shared" si="1"/>
      </c>
      <c r="F50" s="251"/>
      <c r="G50" s="252"/>
      <c r="H50" s="253"/>
      <c r="I50" s="252"/>
      <c r="J50" s="254"/>
      <c r="K50" s="255"/>
      <c r="L50" s="256"/>
      <c r="M50" s="257"/>
      <c r="N50" s="258"/>
      <c r="Q50" s="2">
        <f t="shared" si="0"/>
        <v>0</v>
      </c>
      <c r="R50" s="206">
        <f t="shared" si="2"/>
      </c>
      <c r="T50" s="188">
        <f t="shared" si="3"/>
      </c>
      <c r="U50" s="188">
        <f t="shared" si="4"/>
      </c>
      <c r="V50" s="188">
        <f t="shared" si="5"/>
      </c>
      <c r="W50" s="188">
        <f t="shared" si="6"/>
      </c>
      <c r="X50" s="188">
        <f t="shared" si="7"/>
      </c>
      <c r="Y50" s="188">
        <f t="shared" si="8"/>
      </c>
      <c r="Z50" s="188">
        <f t="shared" si="9"/>
      </c>
      <c r="AA50" s="188">
        <f t="shared" si="10"/>
      </c>
    </row>
    <row r="51" spans="1:27" s="5" customFormat="1" ht="17.25" customHeight="1">
      <c r="A51" s="249">
        <v>39</v>
      </c>
      <c r="B51" s="250"/>
      <c r="C51" s="250"/>
      <c r="D51" s="250"/>
      <c r="E51" s="259">
        <f t="shared" si="1"/>
      </c>
      <c r="F51" s="251"/>
      <c r="G51" s="252"/>
      <c r="H51" s="253"/>
      <c r="I51" s="252"/>
      <c r="J51" s="254"/>
      <c r="K51" s="255"/>
      <c r="L51" s="256"/>
      <c r="M51" s="257"/>
      <c r="N51" s="258"/>
      <c r="Q51" s="2">
        <f t="shared" si="0"/>
        <v>0</v>
      </c>
      <c r="R51" s="206">
        <f t="shared" si="2"/>
      </c>
      <c r="T51" s="188">
        <f t="shared" si="3"/>
      </c>
      <c r="U51" s="188">
        <f t="shared" si="4"/>
      </c>
      <c r="V51" s="188">
        <f t="shared" si="5"/>
      </c>
      <c r="W51" s="188">
        <f t="shared" si="6"/>
      </c>
      <c r="X51" s="188">
        <f t="shared" si="7"/>
      </c>
      <c r="Y51" s="188">
        <f t="shared" si="8"/>
      </c>
      <c r="Z51" s="188">
        <f t="shared" si="9"/>
      </c>
      <c r="AA51" s="188">
        <f t="shared" si="10"/>
      </c>
    </row>
    <row r="52" spans="1:27" s="5" customFormat="1" ht="17.25" customHeight="1">
      <c r="A52" s="249">
        <v>40</v>
      </c>
      <c r="B52" s="250"/>
      <c r="C52" s="250"/>
      <c r="D52" s="250"/>
      <c r="E52" s="259">
        <f t="shared" si="1"/>
      </c>
      <c r="F52" s="251"/>
      <c r="G52" s="252"/>
      <c r="H52" s="253"/>
      <c r="I52" s="252"/>
      <c r="J52" s="254"/>
      <c r="K52" s="255"/>
      <c r="L52" s="256"/>
      <c r="M52" s="257"/>
      <c r="N52" s="258"/>
      <c r="Q52" s="2">
        <f t="shared" si="0"/>
        <v>0</v>
      </c>
      <c r="R52" s="206">
        <f t="shared" si="2"/>
      </c>
      <c r="T52" s="188">
        <f t="shared" si="3"/>
      </c>
      <c r="U52" s="188">
        <f t="shared" si="4"/>
      </c>
      <c r="V52" s="188">
        <f t="shared" si="5"/>
      </c>
      <c r="W52" s="188">
        <f t="shared" si="6"/>
      </c>
      <c r="X52" s="188">
        <f t="shared" si="7"/>
      </c>
      <c r="Y52" s="188">
        <f t="shared" si="8"/>
      </c>
      <c r="Z52" s="188">
        <f t="shared" si="9"/>
      </c>
      <c r="AA52" s="188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 objects="1" deleteRows="0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$O$12:$O$39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F62"/>
  <sheetViews>
    <sheetView showGridLines="0" zoomScalePageLayoutView="0" workbookViewId="0" topLeftCell="A1">
      <pane ySplit="12" topLeftCell="A13" activePane="bottomLeft" state="frozen"/>
      <selection pane="topLeft" activeCell="K13" sqref="K13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00390625" style="1" customWidth="1"/>
    <col min="3" max="3" width="11.75390625" style="1" customWidth="1"/>
    <col min="4" max="4" width="11.875" style="1" customWidth="1"/>
    <col min="5" max="5" width="9.875" style="2" customWidth="1"/>
    <col min="6" max="6" width="4.00390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28" width="9.00390625" style="2" customWidth="1"/>
    <col min="29" max="29" width="5.875" style="2" customWidth="1"/>
    <col min="30" max="32" width="5.25390625" style="2" customWidth="1"/>
    <col min="33" max="16384" width="9.00390625" style="2" customWidth="1"/>
  </cols>
  <sheetData>
    <row r="1" spans="1:14" ht="26.25" customHeight="1" thickBot="1">
      <c r="A1" s="335" t="s">
        <v>322</v>
      </c>
      <c r="B1" s="336"/>
      <c r="C1" s="359" t="s">
        <v>610</v>
      </c>
      <c r="D1" s="360"/>
      <c r="E1" s="361"/>
      <c r="F1" s="47"/>
      <c r="G1" s="358" t="s">
        <v>627</v>
      </c>
      <c r="H1" s="358"/>
      <c r="I1" s="358"/>
      <c r="J1" s="48"/>
      <c r="K1" s="50"/>
      <c r="L1" s="50"/>
      <c r="M1" s="50"/>
      <c r="N1" s="50"/>
    </row>
    <row r="2" spans="1:14" ht="15.75" customHeight="1" thickBot="1">
      <c r="A2" s="48"/>
      <c r="B2" s="48"/>
      <c r="C2" s="332">
        <f>IF(C1="","大会名が未入力です。","")</f>
      </c>
      <c r="D2" s="332"/>
      <c r="E2" s="332"/>
      <c r="F2" s="62"/>
      <c r="G2" s="48"/>
      <c r="H2" s="50"/>
      <c r="I2" s="66"/>
      <c r="J2" s="48"/>
      <c r="K2" s="50"/>
      <c r="L2" s="50"/>
      <c r="M2" s="50"/>
      <c r="N2" s="50"/>
    </row>
    <row r="3" spans="1:14" ht="20.25" customHeight="1" thickBot="1">
      <c r="A3" s="346" t="s">
        <v>323</v>
      </c>
      <c r="B3" s="347"/>
      <c r="C3" s="350">
        <f>IF('申込必要事項'!D3="","",'申込必要事項'!D3)</f>
      </c>
      <c r="D3" s="351"/>
      <c r="E3" s="92"/>
      <c r="F3" s="93" t="s">
        <v>358</v>
      </c>
      <c r="G3" s="333">
        <f>IF('申込必要事項'!D8="","",'申込必要事項'!D8)</f>
      </c>
      <c r="H3" s="333"/>
      <c r="I3" s="357">
        <f>IF('申込必要事項'!D9="","",'申込必要事項'!D9)</f>
      </c>
      <c r="J3" s="357"/>
      <c r="K3" s="357"/>
      <c r="L3" s="357"/>
      <c r="M3" s="50"/>
      <c r="N3" s="50"/>
    </row>
    <row r="4" spans="1:14" ht="6" customHeight="1" thickBot="1">
      <c r="A4" s="77"/>
      <c r="B4" s="77"/>
      <c r="C4" s="78"/>
      <c r="D4" s="62"/>
      <c r="E4" s="62"/>
      <c r="F4" s="62"/>
      <c r="G4" s="48"/>
      <c r="H4" s="50"/>
      <c r="I4" s="50"/>
      <c r="J4" s="260"/>
      <c r="K4" s="260"/>
      <c r="L4" s="260"/>
      <c r="M4" s="50"/>
      <c r="N4" s="50"/>
    </row>
    <row r="5" spans="1:14" ht="13.5" customHeight="1">
      <c r="A5" s="77"/>
      <c r="B5" s="77"/>
      <c r="C5" s="219" t="s">
        <v>329</v>
      </c>
      <c r="D5" s="261" t="s">
        <v>330</v>
      </c>
      <c r="E5" s="262">
        <f>COUNTIF($Q$13:$Q$52,1)</f>
        <v>0</v>
      </c>
      <c r="F5" s="263" t="s">
        <v>332</v>
      </c>
      <c r="G5" s="263" t="s">
        <v>337</v>
      </c>
      <c r="H5" s="313">
        <f>IF($C$6="","",IF($C$6="中学",700,IF($C$6="高校",1000,IF($C$6="一般",1200,))))</f>
        <v>0</v>
      </c>
      <c r="I5" s="264" t="s">
        <v>334</v>
      </c>
      <c r="J5" s="265">
        <f>IF(E5="","",E5*H5)</f>
        <v>0</v>
      </c>
      <c r="K5" s="266" t="s">
        <v>336</v>
      </c>
      <c r="L5" s="260"/>
      <c r="M5" s="50"/>
      <c r="N5" s="50"/>
    </row>
    <row r="6" spans="2:14" ht="13.5" customHeight="1">
      <c r="B6" s="311"/>
      <c r="C6" s="311" t="str">
        <f>IF('申込必要事項'!$D$5=0,"※ｶﾃｺﾞﾘｰ未記入",'申込必要事項'!$D$5)</f>
        <v>※ｶﾃｺﾞﾘｰ未記入</v>
      </c>
      <c r="D6" s="267" t="s">
        <v>331</v>
      </c>
      <c r="E6" s="268">
        <f>COUNTIF($Q$13:$Q$52,2)</f>
        <v>0</v>
      </c>
      <c r="F6" s="269" t="s">
        <v>332</v>
      </c>
      <c r="G6" s="269" t="s">
        <v>337</v>
      </c>
      <c r="H6" s="314">
        <f>IF($C$6="","",IF($C$6="中学",1000,IF($C$6="高校",1300,IF($C$6="一般",1500,))))</f>
        <v>0</v>
      </c>
      <c r="I6" s="270" t="s">
        <v>334</v>
      </c>
      <c r="J6" s="271">
        <f>IF(E6="","",E6*H6)</f>
        <v>0</v>
      </c>
      <c r="K6" s="272" t="s">
        <v>336</v>
      </c>
      <c r="L6" s="260"/>
      <c r="M6" s="50"/>
      <c r="N6" s="50"/>
    </row>
    <row r="7" spans="1:14" ht="13.5" customHeight="1" thickBot="1">
      <c r="A7" s="77"/>
      <c r="B7" s="77"/>
      <c r="C7" s="48"/>
      <c r="D7" s="273" t="s">
        <v>339</v>
      </c>
      <c r="E7" s="274">
        <f>SUM('参加人数'!F32:F33)</f>
        <v>0</v>
      </c>
      <c r="F7" s="275" t="s">
        <v>340</v>
      </c>
      <c r="G7" s="275" t="s">
        <v>341</v>
      </c>
      <c r="H7" s="315">
        <f>IF($C$6="","",IF($C$6="中学",1000,IF($C$6="高校",1500,IF($C$6="一般",2000,))))</f>
        <v>0</v>
      </c>
      <c r="I7" s="276" t="s">
        <v>334</v>
      </c>
      <c r="J7" s="277">
        <f>IF(E7="","",E7*H7)</f>
        <v>0</v>
      </c>
      <c r="K7" s="278" t="s">
        <v>336</v>
      </c>
      <c r="L7" s="260"/>
      <c r="M7" s="50"/>
      <c r="N7" s="50"/>
    </row>
    <row r="8" spans="1:14" ht="13.5" customHeight="1" thickBot="1">
      <c r="A8" s="77"/>
      <c r="B8" s="77"/>
      <c r="C8" s="48"/>
      <c r="D8" s="352"/>
      <c r="E8" s="352"/>
      <c r="F8" s="219"/>
      <c r="G8" s="119" t="s">
        <v>644</v>
      </c>
      <c r="H8" s="355" t="s">
        <v>335</v>
      </c>
      <c r="I8" s="356"/>
      <c r="J8" s="279">
        <f>SUM(J5:J7)</f>
        <v>0</v>
      </c>
      <c r="K8" s="280" t="s">
        <v>336</v>
      </c>
      <c r="L8" s="260"/>
      <c r="M8" s="50"/>
      <c r="N8" s="50"/>
    </row>
    <row r="9" spans="1:14" ht="16.5" customHeight="1">
      <c r="A9" s="77"/>
      <c r="B9" s="77"/>
      <c r="C9" s="78"/>
      <c r="D9" s="62"/>
      <c r="E9" s="62"/>
      <c r="F9" s="62"/>
      <c r="G9" s="48"/>
      <c r="H9" s="50"/>
      <c r="I9" s="49" t="s">
        <v>500</v>
      </c>
      <c r="J9" s="281">
        <f>J8+'男子'!J8</f>
        <v>0</v>
      </c>
      <c r="K9" s="260"/>
      <c r="L9" s="260"/>
      <c r="M9" s="50"/>
      <c r="N9" s="50"/>
    </row>
    <row r="10" spans="1:18" ht="15.75" customHeight="1">
      <c r="A10" s="48"/>
      <c r="B10" s="119" t="s">
        <v>639</v>
      </c>
      <c r="C10" s="48"/>
      <c r="D10" s="48"/>
      <c r="E10" s="50"/>
      <c r="F10" s="49"/>
      <c r="G10" s="353" t="s">
        <v>308</v>
      </c>
      <c r="H10" s="353"/>
      <c r="I10" s="354" t="s">
        <v>309</v>
      </c>
      <c r="J10" s="354"/>
      <c r="K10" s="341" t="s">
        <v>369</v>
      </c>
      <c r="L10" s="342"/>
      <c r="M10" s="342"/>
      <c r="N10" s="343"/>
      <c r="R10" s="316" t="s">
        <v>641</v>
      </c>
    </row>
    <row r="11" spans="1:17" s="25" customFormat="1" ht="15.75" customHeight="1">
      <c r="A11" s="282" t="s">
        <v>197</v>
      </c>
      <c r="B11" s="282" t="s">
        <v>320</v>
      </c>
      <c r="C11" s="282" t="s">
        <v>198</v>
      </c>
      <c r="D11" s="282" t="s">
        <v>303</v>
      </c>
      <c r="E11" s="283" t="s">
        <v>310</v>
      </c>
      <c r="F11" s="282" t="s">
        <v>199</v>
      </c>
      <c r="G11" s="284" t="s">
        <v>227</v>
      </c>
      <c r="H11" s="285" t="s">
        <v>313</v>
      </c>
      <c r="I11" s="286" t="s">
        <v>227</v>
      </c>
      <c r="J11" s="287" t="s">
        <v>313</v>
      </c>
      <c r="K11" s="241" t="s">
        <v>306</v>
      </c>
      <c r="L11" s="242" t="s">
        <v>361</v>
      </c>
      <c r="M11" s="243" t="s">
        <v>362</v>
      </c>
      <c r="N11" s="244" t="s">
        <v>361</v>
      </c>
      <c r="Q11" s="2"/>
    </row>
    <row r="12" spans="1:18" s="5" customFormat="1" ht="15.75" customHeight="1">
      <c r="A12" s="96" t="s">
        <v>363</v>
      </c>
      <c r="B12" s="86">
        <v>500</v>
      </c>
      <c r="C12" s="288" t="s">
        <v>302</v>
      </c>
      <c r="D12" s="288" t="s">
        <v>325</v>
      </c>
      <c r="E12" s="289" t="s">
        <v>374</v>
      </c>
      <c r="F12" s="290">
        <v>2</v>
      </c>
      <c r="G12" s="288" t="s">
        <v>326</v>
      </c>
      <c r="H12" s="291" t="s">
        <v>327</v>
      </c>
      <c r="I12" s="288" t="s">
        <v>71</v>
      </c>
      <c r="J12" s="292" t="s">
        <v>632</v>
      </c>
      <c r="K12" s="293" t="s">
        <v>366</v>
      </c>
      <c r="L12" s="294">
        <v>48.55</v>
      </c>
      <c r="M12" s="295" t="s">
        <v>366</v>
      </c>
      <c r="N12" s="296" t="s">
        <v>367</v>
      </c>
      <c r="Q12" s="2"/>
      <c r="R12" s="189" t="s">
        <v>598</v>
      </c>
    </row>
    <row r="13" spans="1:27" s="5" customFormat="1" ht="17.25" customHeight="1">
      <c r="A13" s="249">
        <v>1</v>
      </c>
      <c r="B13" s="297"/>
      <c r="C13" s="297"/>
      <c r="D13" s="297"/>
      <c r="E13" s="298">
        <f>IF($C$3="","",$C$3)</f>
      </c>
      <c r="F13" s="299"/>
      <c r="G13" s="300"/>
      <c r="H13" s="301"/>
      <c r="I13" s="300"/>
      <c r="J13" s="301"/>
      <c r="K13" s="302"/>
      <c r="L13" s="303"/>
      <c r="M13" s="304"/>
      <c r="N13" s="305"/>
      <c r="O13" s="5" t="str">
        <f>IF('参加人数'!E5="","",'参加人数'!E5)</f>
        <v>100m</v>
      </c>
      <c r="Q13" s="2">
        <f aca="true" t="shared" si="0" ref="Q13:Q52">COUNTA(G13,I13)</f>
        <v>0</v>
      </c>
      <c r="R13" s="206">
        <f>IF(C13="","",T13&amp;" "&amp;U13&amp;" "&amp;V13&amp;" "&amp;W13&amp;" "&amp;X13&amp;" "&amp;Y13&amp;" "&amp;IF(NOT(I13=""),AA13,""))</f>
      </c>
      <c r="T13" s="188">
        <f>IF($C13="","",IF(B13="",B$11,""))</f>
      </c>
      <c r="U13" s="188">
        <f>IF($C13="","",IF(D13="",D$11,""))</f>
      </c>
      <c r="V13" s="188">
        <f>IF($C13="","",IF(E13="","所属",""))</f>
      </c>
      <c r="W13" s="188">
        <f>IF($C13="","",IF(F13="",F$11,""))</f>
      </c>
      <c r="X13" s="188">
        <f>IF($C13="","",IF(G13="","種目",""))</f>
      </c>
      <c r="Y13" s="188">
        <f>IF($C13="","",IF(H13="","最高記録",""))</f>
      </c>
      <c r="Z13" s="188">
        <f>IF($C13="","",IF(I13="","種目2",""))</f>
      </c>
      <c r="AA13" s="188">
        <f>IF($C13="","",IF(J13="","種目2記録",""))</f>
      </c>
    </row>
    <row r="14" spans="1:27" s="5" customFormat="1" ht="17.25" customHeight="1">
      <c r="A14" s="249">
        <v>2</v>
      </c>
      <c r="B14" s="297"/>
      <c r="C14" s="297"/>
      <c r="D14" s="297"/>
      <c r="E14" s="298">
        <f aca="true" t="shared" si="1" ref="E14:E52">IF($C$3="","",$C$3)</f>
      </c>
      <c r="F14" s="299"/>
      <c r="G14" s="300"/>
      <c r="H14" s="301"/>
      <c r="I14" s="300"/>
      <c r="J14" s="301"/>
      <c r="K14" s="302"/>
      <c r="L14" s="303"/>
      <c r="M14" s="304"/>
      <c r="N14" s="305"/>
      <c r="O14" s="5" t="str">
        <f>IF('参加人数'!E6="","",'参加人数'!E6)</f>
        <v>少年B 100m</v>
      </c>
      <c r="Q14" s="2">
        <f t="shared" si="0"/>
        <v>0</v>
      </c>
      <c r="R14" s="206">
        <f aca="true" t="shared" si="2" ref="R14:R52">IF(C14="","",T14&amp;" "&amp;U14&amp;" "&amp;V14&amp;" "&amp;W14&amp;" "&amp;X14&amp;" "&amp;Y14&amp;" "&amp;IF(NOT(I14=""),AA14,""))</f>
      </c>
      <c r="T14" s="188">
        <f aca="true" t="shared" si="3" ref="T14:T52">IF($C14="","",IF(B14="",B$11,""))</f>
      </c>
      <c r="U14" s="188">
        <f aca="true" t="shared" si="4" ref="U14:U52">IF($C14="","",IF(D14="",D$11,""))</f>
      </c>
      <c r="V14" s="188">
        <f aca="true" t="shared" si="5" ref="V14:V52">IF($C14="","",IF(E14="","所属",""))</f>
      </c>
      <c r="W14" s="188">
        <f aca="true" t="shared" si="6" ref="W14:W52">IF($C14="","",IF(F14="",F$11,""))</f>
      </c>
      <c r="X14" s="188">
        <f aca="true" t="shared" si="7" ref="X14:X52">IF($C14="","",IF(G14="","種目",""))</f>
      </c>
      <c r="Y14" s="188">
        <f aca="true" t="shared" si="8" ref="Y14:Y52">IF($C14="","",IF(H14="","最高記録",""))</f>
      </c>
      <c r="Z14" s="188">
        <f aca="true" t="shared" si="9" ref="Z14:Z52">IF($C14="","",IF(I14="","種目2",""))</f>
      </c>
      <c r="AA14" s="188">
        <f aca="true" t="shared" si="10" ref="AA14:AA52">IF($C14="","",IF(J14="","種目2記録",""))</f>
      </c>
    </row>
    <row r="15" spans="1:27" s="5" customFormat="1" ht="17.25" customHeight="1">
      <c r="A15" s="249">
        <v>3</v>
      </c>
      <c r="B15" s="297"/>
      <c r="C15" s="297"/>
      <c r="D15" s="297"/>
      <c r="E15" s="298">
        <f t="shared" si="1"/>
      </c>
      <c r="F15" s="299"/>
      <c r="G15" s="300"/>
      <c r="H15" s="301"/>
      <c r="I15" s="300"/>
      <c r="J15" s="301"/>
      <c r="K15" s="302"/>
      <c r="L15" s="303"/>
      <c r="M15" s="304"/>
      <c r="N15" s="305"/>
      <c r="O15" s="5" t="str">
        <f>IF('参加人数'!E7="","",'参加人数'!E7)</f>
        <v>200m</v>
      </c>
      <c r="Q15" s="2">
        <f t="shared" si="0"/>
        <v>0</v>
      </c>
      <c r="R15" s="206">
        <f t="shared" si="2"/>
      </c>
      <c r="T15" s="188">
        <f t="shared" si="3"/>
      </c>
      <c r="U15" s="188">
        <f t="shared" si="4"/>
      </c>
      <c r="V15" s="188">
        <f t="shared" si="5"/>
      </c>
      <c r="W15" s="188">
        <f t="shared" si="6"/>
      </c>
      <c r="X15" s="188">
        <f t="shared" si="7"/>
      </c>
      <c r="Y15" s="188">
        <f t="shared" si="8"/>
      </c>
      <c r="Z15" s="188">
        <f t="shared" si="9"/>
      </c>
      <c r="AA15" s="188">
        <f t="shared" si="10"/>
      </c>
    </row>
    <row r="16" spans="1:27" s="5" customFormat="1" ht="17.25" customHeight="1">
      <c r="A16" s="249">
        <v>4</v>
      </c>
      <c r="B16" s="297"/>
      <c r="C16" s="297"/>
      <c r="D16" s="297"/>
      <c r="E16" s="298">
        <f t="shared" si="1"/>
      </c>
      <c r="F16" s="299"/>
      <c r="G16" s="300"/>
      <c r="H16" s="301"/>
      <c r="I16" s="300"/>
      <c r="J16" s="301"/>
      <c r="K16" s="302"/>
      <c r="L16" s="303"/>
      <c r="M16" s="304"/>
      <c r="N16" s="305"/>
      <c r="O16" s="5" t="str">
        <f>IF('参加人数'!E8="","",'参加人数'!E8)</f>
        <v>400m</v>
      </c>
      <c r="Q16" s="2">
        <f t="shared" si="0"/>
        <v>0</v>
      </c>
      <c r="R16" s="206">
        <f t="shared" si="2"/>
      </c>
      <c r="T16" s="188">
        <f t="shared" si="3"/>
      </c>
      <c r="U16" s="188">
        <f t="shared" si="4"/>
      </c>
      <c r="V16" s="188">
        <f t="shared" si="5"/>
      </c>
      <c r="W16" s="188">
        <f t="shared" si="6"/>
      </c>
      <c r="X16" s="188">
        <f t="shared" si="7"/>
      </c>
      <c r="Y16" s="188">
        <f t="shared" si="8"/>
      </c>
      <c r="Z16" s="188">
        <f t="shared" si="9"/>
      </c>
      <c r="AA16" s="188">
        <f t="shared" si="10"/>
      </c>
    </row>
    <row r="17" spans="1:32" s="5" customFormat="1" ht="17.25" customHeight="1">
      <c r="A17" s="249">
        <v>5</v>
      </c>
      <c r="B17" s="297"/>
      <c r="C17" s="297"/>
      <c r="D17" s="297"/>
      <c r="E17" s="298">
        <f t="shared" si="1"/>
      </c>
      <c r="F17" s="299"/>
      <c r="G17" s="300"/>
      <c r="H17" s="301"/>
      <c r="I17" s="300"/>
      <c r="J17" s="301"/>
      <c r="K17" s="302"/>
      <c r="L17" s="303"/>
      <c r="M17" s="304"/>
      <c r="N17" s="305"/>
      <c r="O17" s="5" t="str">
        <f>IF('参加人数'!E9="","",'参加人数'!E9)</f>
        <v>800m</v>
      </c>
      <c r="Q17" s="2">
        <f t="shared" si="0"/>
        <v>0</v>
      </c>
      <c r="R17" s="206">
        <f t="shared" si="2"/>
      </c>
      <c r="T17" s="188">
        <f t="shared" si="3"/>
      </c>
      <c r="U17" s="188">
        <f t="shared" si="4"/>
      </c>
      <c r="V17" s="188">
        <f t="shared" si="5"/>
      </c>
      <c r="W17" s="188">
        <f t="shared" si="6"/>
      </c>
      <c r="X17" s="188">
        <f t="shared" si="7"/>
      </c>
      <c r="Y17" s="188">
        <f t="shared" si="8"/>
      </c>
      <c r="Z17" s="188">
        <f t="shared" si="9"/>
      </c>
      <c r="AA17" s="188">
        <f t="shared" si="10"/>
      </c>
      <c r="AD17" s="216"/>
      <c r="AE17" s="216"/>
      <c r="AF17" s="216"/>
    </row>
    <row r="18" spans="1:32" s="5" customFormat="1" ht="17.25" customHeight="1">
      <c r="A18" s="249">
        <v>6</v>
      </c>
      <c r="B18" s="297"/>
      <c r="C18" s="297"/>
      <c r="D18" s="297"/>
      <c r="E18" s="298">
        <f t="shared" si="1"/>
      </c>
      <c r="F18" s="299"/>
      <c r="G18" s="300"/>
      <c r="H18" s="301"/>
      <c r="I18" s="300"/>
      <c r="J18" s="301"/>
      <c r="K18" s="302"/>
      <c r="L18" s="303"/>
      <c r="M18" s="304"/>
      <c r="N18" s="305"/>
      <c r="O18" s="5" t="str">
        <f>IF('参加人数'!E10="","",'参加人数'!E10)</f>
        <v>1500m</v>
      </c>
      <c r="Q18" s="2">
        <f t="shared" si="0"/>
        <v>0</v>
      </c>
      <c r="R18" s="206">
        <f t="shared" si="2"/>
      </c>
      <c r="T18" s="188">
        <f t="shared" si="3"/>
      </c>
      <c r="U18" s="188">
        <f t="shared" si="4"/>
      </c>
      <c r="V18" s="188">
        <f t="shared" si="5"/>
      </c>
      <c r="W18" s="188">
        <f t="shared" si="6"/>
      </c>
      <c r="X18" s="188">
        <f t="shared" si="7"/>
      </c>
      <c r="Y18" s="188">
        <f t="shared" si="8"/>
      </c>
      <c r="Z18" s="188">
        <f t="shared" si="9"/>
      </c>
      <c r="AA18" s="188">
        <f t="shared" si="10"/>
      </c>
      <c r="AD18" s="217"/>
      <c r="AE18" s="217"/>
      <c r="AF18" s="217"/>
    </row>
    <row r="19" spans="1:32" s="5" customFormat="1" ht="17.25" customHeight="1">
      <c r="A19" s="249">
        <v>7</v>
      </c>
      <c r="B19" s="297"/>
      <c r="C19" s="297"/>
      <c r="D19" s="297"/>
      <c r="E19" s="298">
        <f t="shared" si="1"/>
      </c>
      <c r="F19" s="299"/>
      <c r="G19" s="300"/>
      <c r="H19" s="301"/>
      <c r="I19" s="300"/>
      <c r="J19" s="301"/>
      <c r="K19" s="302"/>
      <c r="L19" s="303"/>
      <c r="M19" s="304"/>
      <c r="N19" s="305"/>
      <c r="O19" s="5" t="str">
        <f>IF('参加人数'!E11="","",'参加人数'!E11)</f>
        <v>3000m</v>
      </c>
      <c r="Q19" s="2">
        <f t="shared" si="0"/>
        <v>0</v>
      </c>
      <c r="R19" s="206">
        <f t="shared" si="2"/>
      </c>
      <c r="T19" s="188">
        <f t="shared" si="3"/>
      </c>
      <c r="U19" s="188">
        <f t="shared" si="4"/>
      </c>
      <c r="V19" s="188">
        <f t="shared" si="5"/>
      </c>
      <c r="W19" s="188">
        <f t="shared" si="6"/>
      </c>
      <c r="X19" s="188">
        <f t="shared" si="7"/>
      </c>
      <c r="Y19" s="188">
        <f t="shared" si="8"/>
      </c>
      <c r="Z19" s="188">
        <f t="shared" si="9"/>
      </c>
      <c r="AA19" s="188">
        <f t="shared" si="10"/>
      </c>
      <c r="AD19" s="217"/>
      <c r="AE19" s="217"/>
      <c r="AF19" s="217"/>
    </row>
    <row r="20" spans="1:32" s="5" customFormat="1" ht="17.25" customHeight="1">
      <c r="A20" s="249">
        <v>8</v>
      </c>
      <c r="B20" s="297"/>
      <c r="C20" s="297"/>
      <c r="D20" s="297"/>
      <c r="E20" s="298">
        <f t="shared" si="1"/>
      </c>
      <c r="F20" s="299"/>
      <c r="G20" s="300"/>
      <c r="H20" s="301"/>
      <c r="I20" s="300"/>
      <c r="J20" s="301"/>
      <c r="K20" s="302"/>
      <c r="L20" s="303"/>
      <c r="M20" s="304"/>
      <c r="N20" s="305"/>
      <c r="O20" s="5" t="str">
        <f>IF('参加人数'!E12="","",'参加人数'!E12)</f>
        <v>100mH</v>
      </c>
      <c r="Q20" s="2">
        <f t="shared" si="0"/>
        <v>0</v>
      </c>
      <c r="R20" s="206">
        <f t="shared" si="2"/>
      </c>
      <c r="T20" s="188">
        <f t="shared" si="3"/>
      </c>
      <c r="U20" s="188">
        <f t="shared" si="4"/>
      </c>
      <c r="V20" s="188">
        <f t="shared" si="5"/>
      </c>
      <c r="W20" s="188">
        <f t="shared" si="6"/>
      </c>
      <c r="X20" s="188">
        <f t="shared" si="7"/>
      </c>
      <c r="Y20" s="188">
        <f t="shared" si="8"/>
      </c>
      <c r="Z20" s="188">
        <f t="shared" si="9"/>
      </c>
      <c r="AA20" s="188">
        <f t="shared" si="10"/>
      </c>
      <c r="AD20" s="217"/>
      <c r="AE20" s="217"/>
      <c r="AF20" s="217"/>
    </row>
    <row r="21" spans="1:27" s="5" customFormat="1" ht="17.25" customHeight="1">
      <c r="A21" s="249">
        <v>9</v>
      </c>
      <c r="B21" s="297"/>
      <c r="C21" s="297"/>
      <c r="D21" s="297"/>
      <c r="E21" s="298">
        <f t="shared" si="1"/>
      </c>
      <c r="F21" s="299"/>
      <c r="G21" s="300"/>
      <c r="H21" s="301"/>
      <c r="I21" s="300"/>
      <c r="J21" s="301"/>
      <c r="K21" s="302"/>
      <c r="L21" s="303"/>
      <c r="M21" s="304"/>
      <c r="N21" s="305"/>
      <c r="O21" s="5" t="str">
        <f>IF('参加人数'!E13="","",'参加人数'!E13)</f>
        <v>少年B 100mYH</v>
      </c>
      <c r="Q21" s="2">
        <f t="shared" si="0"/>
        <v>0</v>
      </c>
      <c r="R21" s="206">
        <f t="shared" si="2"/>
      </c>
      <c r="T21" s="188">
        <f t="shared" si="3"/>
      </c>
      <c r="U21" s="188">
        <f t="shared" si="4"/>
      </c>
      <c r="V21" s="188">
        <f t="shared" si="5"/>
      </c>
      <c r="W21" s="188">
        <f t="shared" si="6"/>
      </c>
      <c r="X21" s="188">
        <f t="shared" si="7"/>
      </c>
      <c r="Y21" s="188">
        <f t="shared" si="8"/>
      </c>
      <c r="Z21" s="188">
        <f t="shared" si="9"/>
      </c>
      <c r="AA21" s="188">
        <f t="shared" si="10"/>
      </c>
    </row>
    <row r="22" spans="1:27" s="5" customFormat="1" ht="17.25" customHeight="1">
      <c r="A22" s="249">
        <v>10</v>
      </c>
      <c r="B22" s="297"/>
      <c r="C22" s="297"/>
      <c r="D22" s="297"/>
      <c r="E22" s="298">
        <f t="shared" si="1"/>
      </c>
      <c r="F22" s="299"/>
      <c r="G22" s="300"/>
      <c r="H22" s="301"/>
      <c r="I22" s="300"/>
      <c r="J22" s="301"/>
      <c r="K22" s="302"/>
      <c r="L22" s="303"/>
      <c r="M22" s="304"/>
      <c r="N22" s="305"/>
      <c r="O22" s="5" t="str">
        <f>IF('参加人数'!E14="","",'参加人数'!E14)</f>
        <v>400mH</v>
      </c>
      <c r="Q22" s="2">
        <f t="shared" si="0"/>
        <v>0</v>
      </c>
      <c r="R22" s="206">
        <f t="shared" si="2"/>
      </c>
      <c r="T22" s="188">
        <f t="shared" si="3"/>
      </c>
      <c r="U22" s="188">
        <f t="shared" si="4"/>
      </c>
      <c r="V22" s="188">
        <f t="shared" si="5"/>
      </c>
      <c r="W22" s="188">
        <f t="shared" si="6"/>
      </c>
      <c r="X22" s="188">
        <f t="shared" si="7"/>
      </c>
      <c r="Y22" s="188">
        <f t="shared" si="8"/>
      </c>
      <c r="Z22" s="188">
        <f t="shared" si="9"/>
      </c>
      <c r="AA22" s="188">
        <f t="shared" si="10"/>
      </c>
    </row>
    <row r="23" spans="1:27" s="5" customFormat="1" ht="17.25" customHeight="1">
      <c r="A23" s="249">
        <v>11</v>
      </c>
      <c r="B23" s="297"/>
      <c r="C23" s="297"/>
      <c r="D23" s="297"/>
      <c r="E23" s="298">
        <f t="shared" si="1"/>
      </c>
      <c r="F23" s="299"/>
      <c r="G23" s="300"/>
      <c r="H23" s="301"/>
      <c r="I23" s="300"/>
      <c r="J23" s="301"/>
      <c r="K23" s="302"/>
      <c r="L23" s="303"/>
      <c r="M23" s="304"/>
      <c r="N23" s="305"/>
      <c r="O23" s="5" t="str">
        <f>IF('参加人数'!E15="","",'参加人数'!E15)</f>
        <v>5000mW</v>
      </c>
      <c r="Q23" s="2">
        <f t="shared" si="0"/>
        <v>0</v>
      </c>
      <c r="R23" s="206">
        <f t="shared" si="2"/>
      </c>
      <c r="T23" s="188">
        <f t="shared" si="3"/>
      </c>
      <c r="U23" s="188">
        <f t="shared" si="4"/>
      </c>
      <c r="V23" s="188">
        <f t="shared" si="5"/>
      </c>
      <c r="W23" s="188">
        <f t="shared" si="6"/>
      </c>
      <c r="X23" s="188">
        <f t="shared" si="7"/>
      </c>
      <c r="Y23" s="188">
        <f t="shared" si="8"/>
      </c>
      <c r="Z23" s="188">
        <f t="shared" si="9"/>
      </c>
      <c r="AA23" s="188">
        <f t="shared" si="10"/>
      </c>
    </row>
    <row r="24" spans="1:27" s="5" customFormat="1" ht="17.25" customHeight="1">
      <c r="A24" s="249">
        <v>12</v>
      </c>
      <c r="B24" s="297"/>
      <c r="C24" s="297"/>
      <c r="D24" s="297"/>
      <c r="E24" s="298">
        <f t="shared" si="1"/>
      </c>
      <c r="F24" s="299"/>
      <c r="G24" s="300"/>
      <c r="H24" s="301"/>
      <c r="I24" s="300"/>
      <c r="J24" s="301"/>
      <c r="K24" s="302"/>
      <c r="L24" s="303"/>
      <c r="M24" s="304"/>
      <c r="N24" s="305"/>
      <c r="O24" s="5" t="str">
        <f>IF('参加人数'!E16="","",'参加人数'!E16)</f>
        <v>走高跳</v>
      </c>
      <c r="Q24" s="2">
        <f t="shared" si="0"/>
        <v>0</v>
      </c>
      <c r="R24" s="206">
        <f t="shared" si="2"/>
      </c>
      <c r="T24" s="188">
        <f t="shared" si="3"/>
      </c>
      <c r="U24" s="188">
        <f t="shared" si="4"/>
      </c>
      <c r="V24" s="188">
        <f t="shared" si="5"/>
      </c>
      <c r="W24" s="188">
        <f t="shared" si="6"/>
      </c>
      <c r="X24" s="188">
        <f t="shared" si="7"/>
      </c>
      <c r="Y24" s="188">
        <f t="shared" si="8"/>
      </c>
      <c r="Z24" s="188">
        <f t="shared" si="9"/>
      </c>
      <c r="AA24" s="188">
        <f t="shared" si="10"/>
      </c>
    </row>
    <row r="25" spans="1:27" s="5" customFormat="1" ht="17.25" customHeight="1">
      <c r="A25" s="249">
        <v>13</v>
      </c>
      <c r="B25" s="297"/>
      <c r="C25" s="297"/>
      <c r="D25" s="297"/>
      <c r="E25" s="298">
        <f t="shared" si="1"/>
      </c>
      <c r="F25" s="299"/>
      <c r="G25" s="300"/>
      <c r="H25" s="301"/>
      <c r="I25" s="300"/>
      <c r="J25" s="301"/>
      <c r="K25" s="302"/>
      <c r="L25" s="303"/>
      <c r="M25" s="304"/>
      <c r="N25" s="305"/>
      <c r="O25" s="5" t="str">
        <f>IF('参加人数'!E17="","",'参加人数'!E17)</f>
        <v>棒高跳</v>
      </c>
      <c r="Q25" s="2">
        <f t="shared" si="0"/>
        <v>0</v>
      </c>
      <c r="R25" s="206">
        <f t="shared" si="2"/>
      </c>
      <c r="T25" s="188">
        <f t="shared" si="3"/>
      </c>
      <c r="U25" s="188">
        <f t="shared" si="4"/>
      </c>
      <c r="V25" s="188">
        <f t="shared" si="5"/>
      </c>
      <c r="W25" s="188">
        <f t="shared" si="6"/>
      </c>
      <c r="X25" s="188">
        <f t="shared" si="7"/>
      </c>
      <c r="Y25" s="188">
        <f t="shared" si="8"/>
      </c>
      <c r="Z25" s="188">
        <f t="shared" si="9"/>
      </c>
      <c r="AA25" s="188">
        <f t="shared" si="10"/>
      </c>
    </row>
    <row r="26" spans="1:27" s="5" customFormat="1" ht="17.25" customHeight="1">
      <c r="A26" s="249">
        <v>14</v>
      </c>
      <c r="B26" s="297"/>
      <c r="C26" s="297"/>
      <c r="D26" s="297"/>
      <c r="E26" s="298">
        <f t="shared" si="1"/>
      </c>
      <c r="F26" s="299"/>
      <c r="G26" s="300"/>
      <c r="H26" s="301"/>
      <c r="I26" s="300"/>
      <c r="J26" s="301"/>
      <c r="K26" s="302"/>
      <c r="L26" s="303"/>
      <c r="M26" s="304"/>
      <c r="N26" s="305"/>
      <c r="O26" s="5" t="str">
        <f>IF('参加人数'!E18="","",'参加人数'!E18)</f>
        <v>走幅跳</v>
      </c>
      <c r="Q26" s="2">
        <f t="shared" si="0"/>
        <v>0</v>
      </c>
      <c r="R26" s="206">
        <f t="shared" si="2"/>
      </c>
      <c r="T26" s="188">
        <f t="shared" si="3"/>
      </c>
      <c r="U26" s="188">
        <f t="shared" si="4"/>
      </c>
      <c r="V26" s="188">
        <f t="shared" si="5"/>
      </c>
      <c r="W26" s="188">
        <f t="shared" si="6"/>
      </c>
      <c r="X26" s="188">
        <f t="shared" si="7"/>
      </c>
      <c r="Y26" s="188">
        <f t="shared" si="8"/>
      </c>
      <c r="Z26" s="188">
        <f t="shared" si="9"/>
      </c>
      <c r="AA26" s="188">
        <f t="shared" si="10"/>
      </c>
    </row>
    <row r="27" spans="1:27" s="5" customFormat="1" ht="17.25" customHeight="1">
      <c r="A27" s="249">
        <v>15</v>
      </c>
      <c r="B27" s="297"/>
      <c r="C27" s="297"/>
      <c r="D27" s="297"/>
      <c r="E27" s="298">
        <f t="shared" si="1"/>
      </c>
      <c r="F27" s="299"/>
      <c r="G27" s="300"/>
      <c r="H27" s="301"/>
      <c r="I27" s="300"/>
      <c r="J27" s="301"/>
      <c r="K27" s="302"/>
      <c r="L27" s="303"/>
      <c r="M27" s="304"/>
      <c r="N27" s="305"/>
      <c r="O27" s="5" t="str">
        <f>IF('参加人数'!E19="","",'参加人数'!E19)</f>
        <v>三段跳</v>
      </c>
      <c r="Q27" s="2">
        <f t="shared" si="0"/>
        <v>0</v>
      </c>
      <c r="R27" s="206">
        <f t="shared" si="2"/>
      </c>
      <c r="T27" s="188">
        <f t="shared" si="3"/>
      </c>
      <c r="U27" s="188">
        <f t="shared" si="4"/>
      </c>
      <c r="V27" s="188">
        <f t="shared" si="5"/>
      </c>
      <c r="W27" s="188">
        <f t="shared" si="6"/>
      </c>
      <c r="X27" s="188">
        <f t="shared" si="7"/>
      </c>
      <c r="Y27" s="188">
        <f t="shared" si="8"/>
      </c>
      <c r="Z27" s="188">
        <f t="shared" si="9"/>
      </c>
      <c r="AA27" s="188">
        <f t="shared" si="10"/>
      </c>
    </row>
    <row r="28" spans="1:27" s="5" customFormat="1" ht="17.25" customHeight="1">
      <c r="A28" s="249">
        <v>16</v>
      </c>
      <c r="B28" s="297"/>
      <c r="C28" s="297"/>
      <c r="D28" s="297"/>
      <c r="E28" s="298">
        <f t="shared" si="1"/>
      </c>
      <c r="F28" s="299"/>
      <c r="G28" s="300"/>
      <c r="H28" s="301"/>
      <c r="I28" s="300"/>
      <c r="J28" s="301"/>
      <c r="K28" s="302"/>
      <c r="L28" s="303"/>
      <c r="M28" s="304"/>
      <c r="N28" s="305"/>
      <c r="O28" s="5" t="str">
        <f>IF('参加人数'!E20="","",'参加人数'!E20)</f>
        <v>砲丸投④</v>
      </c>
      <c r="Q28" s="2">
        <f t="shared" si="0"/>
        <v>0</v>
      </c>
      <c r="R28" s="206">
        <f t="shared" si="2"/>
      </c>
      <c r="T28" s="188">
        <f t="shared" si="3"/>
      </c>
      <c r="U28" s="188">
        <f t="shared" si="4"/>
      </c>
      <c r="V28" s="188">
        <f t="shared" si="5"/>
      </c>
      <c r="W28" s="188">
        <f t="shared" si="6"/>
      </c>
      <c r="X28" s="188">
        <f t="shared" si="7"/>
      </c>
      <c r="Y28" s="188">
        <f t="shared" si="8"/>
      </c>
      <c r="Z28" s="188">
        <f t="shared" si="9"/>
      </c>
      <c r="AA28" s="188">
        <f t="shared" si="10"/>
      </c>
    </row>
    <row r="29" spans="1:27" s="5" customFormat="1" ht="17.25" customHeight="1">
      <c r="A29" s="249">
        <v>17</v>
      </c>
      <c r="B29" s="297"/>
      <c r="C29" s="297"/>
      <c r="D29" s="297"/>
      <c r="E29" s="298">
        <f t="shared" si="1"/>
      </c>
      <c r="F29" s="299"/>
      <c r="G29" s="300"/>
      <c r="H29" s="301"/>
      <c r="I29" s="300"/>
      <c r="J29" s="301"/>
      <c r="K29" s="302"/>
      <c r="L29" s="303"/>
      <c r="M29" s="304"/>
      <c r="N29" s="305"/>
      <c r="O29" s="5" t="str">
        <f>IF('参加人数'!E21="","",'参加人数'!E21)</f>
        <v>円盤投①</v>
      </c>
      <c r="Q29" s="2">
        <f t="shared" si="0"/>
        <v>0</v>
      </c>
      <c r="R29" s="206">
        <f t="shared" si="2"/>
      </c>
      <c r="T29" s="188">
        <f t="shared" si="3"/>
      </c>
      <c r="U29" s="188">
        <f t="shared" si="4"/>
      </c>
      <c r="V29" s="188">
        <f t="shared" si="5"/>
      </c>
      <c r="W29" s="188">
        <f t="shared" si="6"/>
      </c>
      <c r="X29" s="188">
        <f t="shared" si="7"/>
      </c>
      <c r="Y29" s="188">
        <f t="shared" si="8"/>
      </c>
      <c r="Z29" s="188">
        <f t="shared" si="9"/>
      </c>
      <c r="AA29" s="188">
        <f t="shared" si="10"/>
      </c>
    </row>
    <row r="30" spans="1:27" s="5" customFormat="1" ht="17.25" customHeight="1">
      <c r="A30" s="249">
        <v>18</v>
      </c>
      <c r="B30" s="297"/>
      <c r="C30" s="297"/>
      <c r="D30" s="297"/>
      <c r="E30" s="298">
        <f t="shared" si="1"/>
      </c>
      <c r="F30" s="299"/>
      <c r="G30" s="300"/>
      <c r="H30" s="301"/>
      <c r="I30" s="300"/>
      <c r="J30" s="301"/>
      <c r="K30" s="302"/>
      <c r="L30" s="303"/>
      <c r="M30" s="304"/>
      <c r="N30" s="305"/>
      <c r="O30" s="5" t="str">
        <f>IF('参加人数'!E22="","",'参加人数'!E22)</f>
        <v>やり投</v>
      </c>
      <c r="Q30" s="2">
        <f t="shared" si="0"/>
        <v>0</v>
      </c>
      <c r="R30" s="206">
        <f t="shared" si="2"/>
      </c>
      <c r="T30" s="188">
        <f t="shared" si="3"/>
      </c>
      <c r="U30" s="188">
        <f t="shared" si="4"/>
      </c>
      <c r="V30" s="188">
        <f t="shared" si="5"/>
      </c>
      <c r="W30" s="188">
        <f t="shared" si="6"/>
      </c>
      <c r="X30" s="188">
        <f t="shared" si="7"/>
      </c>
      <c r="Y30" s="188">
        <f t="shared" si="8"/>
      </c>
      <c r="Z30" s="188">
        <f t="shared" si="9"/>
      </c>
      <c r="AA30" s="188">
        <f t="shared" si="10"/>
      </c>
    </row>
    <row r="31" spans="1:27" s="5" customFormat="1" ht="17.25" customHeight="1">
      <c r="A31" s="249">
        <v>19</v>
      </c>
      <c r="B31" s="297"/>
      <c r="C31" s="297"/>
      <c r="D31" s="297"/>
      <c r="E31" s="298">
        <f t="shared" si="1"/>
      </c>
      <c r="F31" s="299"/>
      <c r="G31" s="300"/>
      <c r="H31" s="301"/>
      <c r="I31" s="300"/>
      <c r="J31" s="301"/>
      <c r="K31" s="302"/>
      <c r="L31" s="303"/>
      <c r="M31" s="304"/>
      <c r="N31" s="305"/>
      <c r="O31" s="5" t="str">
        <f>IF('参加人数'!E23="","",'参加人数'!E23)</f>
        <v>ﾊﾝﾏｰ投④</v>
      </c>
      <c r="Q31" s="2">
        <f t="shared" si="0"/>
        <v>0</v>
      </c>
      <c r="R31" s="206">
        <f t="shared" si="2"/>
      </c>
      <c r="T31" s="188">
        <f t="shared" si="3"/>
      </c>
      <c r="U31" s="188">
        <f t="shared" si="4"/>
      </c>
      <c r="V31" s="188">
        <f t="shared" si="5"/>
      </c>
      <c r="W31" s="188">
        <f t="shared" si="6"/>
      </c>
      <c r="X31" s="188">
        <f t="shared" si="7"/>
      </c>
      <c r="Y31" s="188">
        <f t="shared" si="8"/>
      </c>
      <c r="Z31" s="188">
        <f t="shared" si="9"/>
      </c>
      <c r="AA31" s="188">
        <f t="shared" si="10"/>
      </c>
    </row>
    <row r="32" spans="1:27" s="5" customFormat="1" ht="17.25" customHeight="1">
      <c r="A32" s="249">
        <v>20</v>
      </c>
      <c r="B32" s="297"/>
      <c r="C32" s="297"/>
      <c r="D32" s="297"/>
      <c r="E32" s="298">
        <f t="shared" si="1"/>
      </c>
      <c r="F32" s="299"/>
      <c r="G32" s="300"/>
      <c r="H32" s="301"/>
      <c r="I32" s="300"/>
      <c r="J32" s="301"/>
      <c r="K32" s="302"/>
      <c r="L32" s="303"/>
      <c r="M32" s="304"/>
      <c r="N32" s="305"/>
      <c r="O32" s="5" t="str">
        <f>IF('参加人数'!E24="","",'参加人数'!E24)</f>
        <v>ジャベリックスロー</v>
      </c>
      <c r="Q32" s="2">
        <f t="shared" si="0"/>
        <v>0</v>
      </c>
      <c r="R32" s="206">
        <f t="shared" si="2"/>
      </c>
      <c r="T32" s="188">
        <f t="shared" si="3"/>
      </c>
      <c r="U32" s="188">
        <f t="shared" si="4"/>
      </c>
      <c r="V32" s="188">
        <f t="shared" si="5"/>
      </c>
      <c r="W32" s="188">
        <f t="shared" si="6"/>
      </c>
      <c r="X32" s="188">
        <f t="shared" si="7"/>
      </c>
      <c r="Y32" s="188">
        <f t="shared" si="8"/>
      </c>
      <c r="Z32" s="188">
        <f t="shared" si="9"/>
      </c>
      <c r="AA32" s="188">
        <f t="shared" si="10"/>
      </c>
    </row>
    <row r="33" spans="1:27" s="5" customFormat="1" ht="17.25" customHeight="1">
      <c r="A33" s="249">
        <v>21</v>
      </c>
      <c r="B33" s="297"/>
      <c r="C33" s="297"/>
      <c r="D33" s="297"/>
      <c r="E33" s="298">
        <f t="shared" si="1"/>
      </c>
      <c r="F33" s="299"/>
      <c r="G33" s="300"/>
      <c r="H33" s="301"/>
      <c r="I33" s="300"/>
      <c r="J33" s="301"/>
      <c r="K33" s="302"/>
      <c r="L33" s="303"/>
      <c r="M33" s="304"/>
      <c r="N33" s="305"/>
      <c r="O33" s="5">
        <f>IF('参加人数'!E25="","",'参加人数'!E25)</f>
      </c>
      <c r="Q33" s="2">
        <f t="shared" si="0"/>
        <v>0</v>
      </c>
      <c r="R33" s="206">
        <f t="shared" si="2"/>
      </c>
      <c r="T33" s="188">
        <f t="shared" si="3"/>
      </c>
      <c r="U33" s="188">
        <f t="shared" si="4"/>
      </c>
      <c r="V33" s="188">
        <f t="shared" si="5"/>
      </c>
      <c r="W33" s="188">
        <f t="shared" si="6"/>
      </c>
      <c r="X33" s="188">
        <f t="shared" si="7"/>
      </c>
      <c r="Y33" s="188">
        <f t="shared" si="8"/>
      </c>
      <c r="Z33" s="188">
        <f t="shared" si="9"/>
      </c>
      <c r="AA33" s="188">
        <f t="shared" si="10"/>
      </c>
    </row>
    <row r="34" spans="1:27" s="5" customFormat="1" ht="17.25" customHeight="1">
      <c r="A34" s="249">
        <v>22</v>
      </c>
      <c r="B34" s="297"/>
      <c r="C34" s="297"/>
      <c r="D34" s="297"/>
      <c r="E34" s="298">
        <f t="shared" si="1"/>
      </c>
      <c r="F34" s="299"/>
      <c r="G34" s="300"/>
      <c r="H34" s="301"/>
      <c r="I34" s="300"/>
      <c r="J34" s="301"/>
      <c r="K34" s="302"/>
      <c r="L34" s="303"/>
      <c r="M34" s="304"/>
      <c r="N34" s="305"/>
      <c r="O34" s="5">
        <f>IF('参加人数'!E26="","",'参加人数'!E26)</f>
      </c>
      <c r="Q34" s="2">
        <f t="shared" si="0"/>
        <v>0</v>
      </c>
      <c r="R34" s="206">
        <f t="shared" si="2"/>
      </c>
      <c r="T34" s="188">
        <f t="shared" si="3"/>
      </c>
      <c r="U34" s="188">
        <f t="shared" si="4"/>
      </c>
      <c r="V34" s="188">
        <f t="shared" si="5"/>
      </c>
      <c r="W34" s="188">
        <f t="shared" si="6"/>
      </c>
      <c r="X34" s="188">
        <f t="shared" si="7"/>
      </c>
      <c r="Y34" s="188">
        <f t="shared" si="8"/>
      </c>
      <c r="Z34" s="188">
        <f t="shared" si="9"/>
      </c>
      <c r="AA34" s="188">
        <f t="shared" si="10"/>
      </c>
    </row>
    <row r="35" spans="1:27" s="5" customFormat="1" ht="17.25" customHeight="1">
      <c r="A35" s="249">
        <v>23</v>
      </c>
      <c r="B35" s="297"/>
      <c r="C35" s="297"/>
      <c r="D35" s="297"/>
      <c r="E35" s="298">
        <f t="shared" si="1"/>
      </c>
      <c r="F35" s="299"/>
      <c r="G35" s="300"/>
      <c r="H35" s="301"/>
      <c r="I35" s="300"/>
      <c r="J35" s="301"/>
      <c r="K35" s="302"/>
      <c r="L35" s="303"/>
      <c r="M35" s="304"/>
      <c r="N35" s="305"/>
      <c r="O35" s="5">
        <f>IF('参加人数'!E27="","",'参加人数'!E27)</f>
      </c>
      <c r="Q35" s="2">
        <f t="shared" si="0"/>
        <v>0</v>
      </c>
      <c r="R35" s="206">
        <f t="shared" si="2"/>
      </c>
      <c r="T35" s="188">
        <f t="shared" si="3"/>
      </c>
      <c r="U35" s="188">
        <f t="shared" si="4"/>
      </c>
      <c r="V35" s="188">
        <f t="shared" si="5"/>
      </c>
      <c r="W35" s="188">
        <f t="shared" si="6"/>
      </c>
      <c r="X35" s="188">
        <f t="shared" si="7"/>
      </c>
      <c r="Y35" s="188">
        <f t="shared" si="8"/>
      </c>
      <c r="Z35" s="188">
        <f t="shared" si="9"/>
      </c>
      <c r="AA35" s="188">
        <f t="shared" si="10"/>
      </c>
    </row>
    <row r="36" spans="1:27" s="5" customFormat="1" ht="17.25" customHeight="1">
      <c r="A36" s="249">
        <v>24</v>
      </c>
      <c r="B36" s="297"/>
      <c r="C36" s="297"/>
      <c r="D36" s="297"/>
      <c r="E36" s="298">
        <f t="shared" si="1"/>
      </c>
      <c r="F36" s="299"/>
      <c r="G36" s="300"/>
      <c r="H36" s="301"/>
      <c r="I36" s="300"/>
      <c r="J36" s="301"/>
      <c r="K36" s="302"/>
      <c r="L36" s="303"/>
      <c r="M36" s="304"/>
      <c r="N36" s="305"/>
      <c r="Q36" s="2">
        <f t="shared" si="0"/>
        <v>0</v>
      </c>
      <c r="R36" s="206">
        <f t="shared" si="2"/>
      </c>
      <c r="T36" s="188">
        <f t="shared" si="3"/>
      </c>
      <c r="U36" s="188">
        <f t="shared" si="4"/>
      </c>
      <c r="V36" s="188">
        <f t="shared" si="5"/>
      </c>
      <c r="W36" s="188">
        <f t="shared" si="6"/>
      </c>
      <c r="X36" s="188">
        <f t="shared" si="7"/>
      </c>
      <c r="Y36" s="188">
        <f t="shared" si="8"/>
      </c>
      <c r="Z36" s="188">
        <f t="shared" si="9"/>
      </c>
      <c r="AA36" s="188">
        <f t="shared" si="10"/>
      </c>
    </row>
    <row r="37" spans="1:27" s="5" customFormat="1" ht="17.25" customHeight="1">
      <c r="A37" s="249">
        <v>25</v>
      </c>
      <c r="B37" s="297"/>
      <c r="C37" s="297"/>
      <c r="D37" s="297"/>
      <c r="E37" s="298">
        <f t="shared" si="1"/>
      </c>
      <c r="F37" s="299"/>
      <c r="G37" s="300"/>
      <c r="H37" s="301"/>
      <c r="I37" s="300"/>
      <c r="J37" s="301"/>
      <c r="K37" s="302"/>
      <c r="L37" s="303"/>
      <c r="M37" s="304"/>
      <c r="N37" s="305"/>
      <c r="Q37" s="2">
        <f t="shared" si="0"/>
        <v>0</v>
      </c>
      <c r="R37" s="206">
        <f t="shared" si="2"/>
      </c>
      <c r="T37" s="188">
        <f t="shared" si="3"/>
      </c>
      <c r="U37" s="188">
        <f t="shared" si="4"/>
      </c>
      <c r="V37" s="188">
        <f t="shared" si="5"/>
      </c>
      <c r="W37" s="188">
        <f t="shared" si="6"/>
      </c>
      <c r="X37" s="188">
        <f t="shared" si="7"/>
      </c>
      <c r="Y37" s="188">
        <f t="shared" si="8"/>
      </c>
      <c r="Z37" s="188">
        <f t="shared" si="9"/>
      </c>
      <c r="AA37" s="188">
        <f t="shared" si="10"/>
      </c>
    </row>
    <row r="38" spans="1:27" s="5" customFormat="1" ht="17.25" customHeight="1">
      <c r="A38" s="249">
        <v>26</v>
      </c>
      <c r="B38" s="297"/>
      <c r="C38" s="297"/>
      <c r="D38" s="297"/>
      <c r="E38" s="298">
        <f t="shared" si="1"/>
      </c>
      <c r="F38" s="299"/>
      <c r="G38" s="300"/>
      <c r="H38" s="301"/>
      <c r="I38" s="300"/>
      <c r="J38" s="301"/>
      <c r="K38" s="302"/>
      <c r="L38" s="303"/>
      <c r="M38" s="304"/>
      <c r="N38" s="305"/>
      <c r="Q38" s="2">
        <f t="shared" si="0"/>
        <v>0</v>
      </c>
      <c r="R38" s="206">
        <f t="shared" si="2"/>
      </c>
      <c r="T38" s="188">
        <f t="shared" si="3"/>
      </c>
      <c r="U38" s="188">
        <f t="shared" si="4"/>
      </c>
      <c r="V38" s="188">
        <f t="shared" si="5"/>
      </c>
      <c r="W38" s="188">
        <f t="shared" si="6"/>
      </c>
      <c r="X38" s="188">
        <f t="shared" si="7"/>
      </c>
      <c r="Y38" s="188">
        <f t="shared" si="8"/>
      </c>
      <c r="Z38" s="188">
        <f t="shared" si="9"/>
      </c>
      <c r="AA38" s="188">
        <f t="shared" si="10"/>
      </c>
    </row>
    <row r="39" spans="1:27" s="5" customFormat="1" ht="17.25" customHeight="1">
      <c r="A39" s="249">
        <v>27</v>
      </c>
      <c r="B39" s="297"/>
      <c r="C39" s="297"/>
      <c r="D39" s="297"/>
      <c r="E39" s="298">
        <f t="shared" si="1"/>
      </c>
      <c r="F39" s="299"/>
      <c r="G39" s="300"/>
      <c r="H39" s="301"/>
      <c r="I39" s="300"/>
      <c r="J39" s="301"/>
      <c r="K39" s="302"/>
      <c r="L39" s="303"/>
      <c r="M39" s="304"/>
      <c r="N39" s="305"/>
      <c r="Q39" s="2">
        <f t="shared" si="0"/>
        <v>0</v>
      </c>
      <c r="R39" s="206">
        <f t="shared" si="2"/>
      </c>
      <c r="T39" s="188">
        <f t="shared" si="3"/>
      </c>
      <c r="U39" s="188">
        <f t="shared" si="4"/>
      </c>
      <c r="V39" s="188">
        <f t="shared" si="5"/>
      </c>
      <c r="W39" s="188">
        <f t="shared" si="6"/>
      </c>
      <c r="X39" s="188">
        <f t="shared" si="7"/>
      </c>
      <c r="Y39" s="188">
        <f t="shared" si="8"/>
      </c>
      <c r="Z39" s="188">
        <f t="shared" si="9"/>
      </c>
      <c r="AA39" s="188">
        <f t="shared" si="10"/>
      </c>
    </row>
    <row r="40" spans="1:27" s="5" customFormat="1" ht="17.25" customHeight="1">
      <c r="A40" s="249">
        <v>28</v>
      </c>
      <c r="B40" s="297"/>
      <c r="C40" s="297"/>
      <c r="D40" s="297"/>
      <c r="E40" s="298">
        <f t="shared" si="1"/>
      </c>
      <c r="F40" s="299"/>
      <c r="G40" s="300"/>
      <c r="H40" s="301"/>
      <c r="I40" s="300"/>
      <c r="J40" s="301"/>
      <c r="K40" s="302"/>
      <c r="L40" s="303"/>
      <c r="M40" s="304"/>
      <c r="N40" s="305"/>
      <c r="Q40" s="2">
        <f t="shared" si="0"/>
        <v>0</v>
      </c>
      <c r="R40" s="206">
        <f t="shared" si="2"/>
      </c>
      <c r="T40" s="188">
        <f t="shared" si="3"/>
      </c>
      <c r="U40" s="188">
        <f t="shared" si="4"/>
      </c>
      <c r="V40" s="188">
        <f t="shared" si="5"/>
      </c>
      <c r="W40" s="188">
        <f t="shared" si="6"/>
      </c>
      <c r="X40" s="188">
        <f t="shared" si="7"/>
      </c>
      <c r="Y40" s="188">
        <f t="shared" si="8"/>
      </c>
      <c r="Z40" s="188">
        <f t="shared" si="9"/>
      </c>
      <c r="AA40" s="188">
        <f t="shared" si="10"/>
      </c>
    </row>
    <row r="41" spans="1:27" s="5" customFormat="1" ht="17.25" customHeight="1">
      <c r="A41" s="249">
        <v>29</v>
      </c>
      <c r="B41" s="297"/>
      <c r="C41" s="297"/>
      <c r="D41" s="297"/>
      <c r="E41" s="298">
        <f t="shared" si="1"/>
      </c>
      <c r="F41" s="299"/>
      <c r="G41" s="300"/>
      <c r="H41" s="301"/>
      <c r="I41" s="300"/>
      <c r="J41" s="301"/>
      <c r="K41" s="302"/>
      <c r="L41" s="303"/>
      <c r="M41" s="304"/>
      <c r="N41" s="305"/>
      <c r="Q41" s="2">
        <f t="shared" si="0"/>
        <v>0</v>
      </c>
      <c r="R41" s="206">
        <f t="shared" si="2"/>
      </c>
      <c r="T41" s="188">
        <f t="shared" si="3"/>
      </c>
      <c r="U41" s="188">
        <f t="shared" si="4"/>
      </c>
      <c r="V41" s="188">
        <f t="shared" si="5"/>
      </c>
      <c r="W41" s="188">
        <f t="shared" si="6"/>
      </c>
      <c r="X41" s="188">
        <f t="shared" si="7"/>
      </c>
      <c r="Y41" s="188">
        <f t="shared" si="8"/>
      </c>
      <c r="Z41" s="188">
        <f t="shared" si="9"/>
      </c>
      <c r="AA41" s="188">
        <f t="shared" si="10"/>
      </c>
    </row>
    <row r="42" spans="1:27" s="5" customFormat="1" ht="17.25" customHeight="1">
      <c r="A42" s="249">
        <v>30</v>
      </c>
      <c r="B42" s="297"/>
      <c r="C42" s="297"/>
      <c r="D42" s="297"/>
      <c r="E42" s="298">
        <f t="shared" si="1"/>
      </c>
      <c r="F42" s="299"/>
      <c r="G42" s="300"/>
      <c r="H42" s="301"/>
      <c r="I42" s="300"/>
      <c r="J42" s="301"/>
      <c r="K42" s="302"/>
      <c r="L42" s="303"/>
      <c r="M42" s="304"/>
      <c r="N42" s="305"/>
      <c r="Q42" s="2">
        <f t="shared" si="0"/>
        <v>0</v>
      </c>
      <c r="R42" s="206">
        <f t="shared" si="2"/>
      </c>
      <c r="T42" s="188">
        <f t="shared" si="3"/>
      </c>
      <c r="U42" s="188">
        <f t="shared" si="4"/>
      </c>
      <c r="V42" s="188">
        <f t="shared" si="5"/>
      </c>
      <c r="W42" s="188">
        <f t="shared" si="6"/>
      </c>
      <c r="X42" s="188">
        <f t="shared" si="7"/>
      </c>
      <c r="Y42" s="188">
        <f t="shared" si="8"/>
      </c>
      <c r="Z42" s="188">
        <f t="shared" si="9"/>
      </c>
      <c r="AA42" s="188">
        <f t="shared" si="10"/>
      </c>
    </row>
    <row r="43" spans="1:27" s="5" customFormat="1" ht="17.25" customHeight="1">
      <c r="A43" s="249">
        <v>31</v>
      </c>
      <c r="B43" s="297"/>
      <c r="C43" s="297"/>
      <c r="D43" s="297"/>
      <c r="E43" s="298">
        <f t="shared" si="1"/>
      </c>
      <c r="F43" s="299"/>
      <c r="G43" s="300"/>
      <c r="H43" s="301"/>
      <c r="I43" s="300"/>
      <c r="J43" s="301"/>
      <c r="K43" s="302"/>
      <c r="L43" s="303"/>
      <c r="M43" s="304"/>
      <c r="N43" s="305"/>
      <c r="Q43" s="2">
        <f t="shared" si="0"/>
        <v>0</v>
      </c>
      <c r="R43" s="206">
        <f t="shared" si="2"/>
      </c>
      <c r="T43" s="188">
        <f t="shared" si="3"/>
      </c>
      <c r="U43" s="188">
        <f t="shared" si="4"/>
      </c>
      <c r="V43" s="188">
        <f t="shared" si="5"/>
      </c>
      <c r="W43" s="188">
        <f t="shared" si="6"/>
      </c>
      <c r="X43" s="188">
        <f t="shared" si="7"/>
      </c>
      <c r="Y43" s="188">
        <f t="shared" si="8"/>
      </c>
      <c r="Z43" s="188">
        <f t="shared" si="9"/>
      </c>
      <c r="AA43" s="188">
        <f t="shared" si="10"/>
      </c>
    </row>
    <row r="44" spans="1:27" s="5" customFormat="1" ht="17.25" customHeight="1">
      <c r="A44" s="249">
        <v>32</v>
      </c>
      <c r="B44" s="297"/>
      <c r="C44" s="297"/>
      <c r="D44" s="297"/>
      <c r="E44" s="298">
        <f t="shared" si="1"/>
      </c>
      <c r="F44" s="299"/>
      <c r="G44" s="300"/>
      <c r="H44" s="301"/>
      <c r="I44" s="300"/>
      <c r="J44" s="301"/>
      <c r="K44" s="302"/>
      <c r="L44" s="303"/>
      <c r="M44" s="304"/>
      <c r="N44" s="305"/>
      <c r="Q44" s="2">
        <f t="shared" si="0"/>
        <v>0</v>
      </c>
      <c r="R44" s="206">
        <f t="shared" si="2"/>
      </c>
      <c r="T44" s="188">
        <f t="shared" si="3"/>
      </c>
      <c r="U44" s="188">
        <f t="shared" si="4"/>
      </c>
      <c r="V44" s="188">
        <f t="shared" si="5"/>
      </c>
      <c r="W44" s="188">
        <f t="shared" si="6"/>
      </c>
      <c r="X44" s="188">
        <f t="shared" si="7"/>
      </c>
      <c r="Y44" s="188">
        <f t="shared" si="8"/>
      </c>
      <c r="Z44" s="188">
        <f t="shared" si="9"/>
      </c>
      <c r="AA44" s="188">
        <f t="shared" si="10"/>
      </c>
    </row>
    <row r="45" spans="1:27" s="5" customFormat="1" ht="17.25" customHeight="1">
      <c r="A45" s="249">
        <v>33</v>
      </c>
      <c r="B45" s="297"/>
      <c r="C45" s="297"/>
      <c r="D45" s="297"/>
      <c r="E45" s="298">
        <f t="shared" si="1"/>
      </c>
      <c r="F45" s="299"/>
      <c r="G45" s="300"/>
      <c r="H45" s="301"/>
      <c r="I45" s="300"/>
      <c r="J45" s="301"/>
      <c r="K45" s="302"/>
      <c r="L45" s="303"/>
      <c r="M45" s="304"/>
      <c r="N45" s="305"/>
      <c r="Q45" s="2">
        <f t="shared" si="0"/>
        <v>0</v>
      </c>
      <c r="R45" s="206">
        <f t="shared" si="2"/>
      </c>
      <c r="T45" s="188">
        <f t="shared" si="3"/>
      </c>
      <c r="U45" s="188">
        <f t="shared" si="4"/>
      </c>
      <c r="V45" s="188">
        <f t="shared" si="5"/>
      </c>
      <c r="W45" s="188">
        <f t="shared" si="6"/>
      </c>
      <c r="X45" s="188">
        <f t="shared" si="7"/>
      </c>
      <c r="Y45" s="188">
        <f t="shared" si="8"/>
      </c>
      <c r="Z45" s="188">
        <f t="shared" si="9"/>
      </c>
      <c r="AA45" s="188">
        <f t="shared" si="10"/>
      </c>
    </row>
    <row r="46" spans="1:27" s="5" customFormat="1" ht="17.25" customHeight="1">
      <c r="A46" s="249">
        <v>34</v>
      </c>
      <c r="B46" s="297"/>
      <c r="C46" s="297"/>
      <c r="D46" s="297"/>
      <c r="E46" s="298">
        <f t="shared" si="1"/>
      </c>
      <c r="F46" s="299"/>
      <c r="G46" s="300"/>
      <c r="H46" s="301"/>
      <c r="I46" s="300"/>
      <c r="J46" s="301"/>
      <c r="K46" s="302"/>
      <c r="L46" s="303"/>
      <c r="M46" s="304"/>
      <c r="N46" s="305"/>
      <c r="Q46" s="2">
        <f t="shared" si="0"/>
        <v>0</v>
      </c>
      <c r="R46" s="206">
        <f t="shared" si="2"/>
      </c>
      <c r="T46" s="188">
        <f t="shared" si="3"/>
      </c>
      <c r="U46" s="188">
        <f t="shared" si="4"/>
      </c>
      <c r="V46" s="188">
        <f t="shared" si="5"/>
      </c>
      <c r="W46" s="188">
        <f t="shared" si="6"/>
      </c>
      <c r="X46" s="188">
        <f t="shared" si="7"/>
      </c>
      <c r="Y46" s="188">
        <f t="shared" si="8"/>
      </c>
      <c r="Z46" s="188">
        <f t="shared" si="9"/>
      </c>
      <c r="AA46" s="188">
        <f t="shared" si="10"/>
      </c>
    </row>
    <row r="47" spans="1:27" s="5" customFormat="1" ht="17.25" customHeight="1">
      <c r="A47" s="249">
        <v>35</v>
      </c>
      <c r="B47" s="297"/>
      <c r="C47" s="297"/>
      <c r="D47" s="297"/>
      <c r="E47" s="298">
        <f t="shared" si="1"/>
      </c>
      <c r="F47" s="299"/>
      <c r="G47" s="300"/>
      <c r="H47" s="301"/>
      <c r="I47" s="300"/>
      <c r="J47" s="301"/>
      <c r="K47" s="302"/>
      <c r="L47" s="303"/>
      <c r="M47" s="304"/>
      <c r="N47" s="305"/>
      <c r="Q47" s="2">
        <f t="shared" si="0"/>
        <v>0</v>
      </c>
      <c r="R47" s="206">
        <f t="shared" si="2"/>
      </c>
      <c r="T47" s="188">
        <f t="shared" si="3"/>
      </c>
      <c r="U47" s="188">
        <f t="shared" si="4"/>
      </c>
      <c r="V47" s="188">
        <f t="shared" si="5"/>
      </c>
      <c r="W47" s="188">
        <f t="shared" si="6"/>
      </c>
      <c r="X47" s="188">
        <f t="shared" si="7"/>
      </c>
      <c r="Y47" s="188">
        <f t="shared" si="8"/>
      </c>
      <c r="Z47" s="188">
        <f t="shared" si="9"/>
      </c>
      <c r="AA47" s="188">
        <f t="shared" si="10"/>
      </c>
    </row>
    <row r="48" spans="1:27" s="5" customFormat="1" ht="17.25" customHeight="1">
      <c r="A48" s="249">
        <v>36</v>
      </c>
      <c r="B48" s="297"/>
      <c r="C48" s="297"/>
      <c r="D48" s="297"/>
      <c r="E48" s="298">
        <f t="shared" si="1"/>
      </c>
      <c r="F48" s="299"/>
      <c r="G48" s="300"/>
      <c r="H48" s="301"/>
      <c r="I48" s="300"/>
      <c r="J48" s="301"/>
      <c r="K48" s="302"/>
      <c r="L48" s="303"/>
      <c r="M48" s="304"/>
      <c r="N48" s="305"/>
      <c r="Q48" s="2">
        <f t="shared" si="0"/>
        <v>0</v>
      </c>
      <c r="R48" s="206">
        <f t="shared" si="2"/>
      </c>
      <c r="T48" s="188">
        <f t="shared" si="3"/>
      </c>
      <c r="U48" s="188">
        <f t="shared" si="4"/>
      </c>
      <c r="V48" s="188">
        <f t="shared" si="5"/>
      </c>
      <c r="W48" s="188">
        <f t="shared" si="6"/>
      </c>
      <c r="X48" s="188">
        <f t="shared" si="7"/>
      </c>
      <c r="Y48" s="188">
        <f t="shared" si="8"/>
      </c>
      <c r="Z48" s="188">
        <f t="shared" si="9"/>
      </c>
      <c r="AA48" s="188">
        <f t="shared" si="10"/>
      </c>
    </row>
    <row r="49" spans="1:27" s="5" customFormat="1" ht="17.25" customHeight="1">
      <c r="A49" s="249">
        <v>37</v>
      </c>
      <c r="B49" s="297"/>
      <c r="C49" s="297"/>
      <c r="D49" s="297"/>
      <c r="E49" s="298">
        <f t="shared" si="1"/>
      </c>
      <c r="F49" s="299"/>
      <c r="G49" s="300"/>
      <c r="H49" s="301"/>
      <c r="I49" s="300"/>
      <c r="J49" s="301"/>
      <c r="K49" s="302"/>
      <c r="L49" s="303"/>
      <c r="M49" s="304"/>
      <c r="N49" s="305"/>
      <c r="Q49" s="2">
        <f t="shared" si="0"/>
        <v>0</v>
      </c>
      <c r="R49" s="206">
        <f t="shared" si="2"/>
      </c>
      <c r="T49" s="188">
        <f t="shared" si="3"/>
      </c>
      <c r="U49" s="188">
        <f t="shared" si="4"/>
      </c>
      <c r="V49" s="188">
        <f t="shared" si="5"/>
      </c>
      <c r="W49" s="188">
        <f t="shared" si="6"/>
      </c>
      <c r="X49" s="188">
        <f t="shared" si="7"/>
      </c>
      <c r="Y49" s="188">
        <f t="shared" si="8"/>
      </c>
      <c r="Z49" s="188">
        <f t="shared" si="9"/>
      </c>
      <c r="AA49" s="188">
        <f t="shared" si="10"/>
      </c>
    </row>
    <row r="50" spans="1:27" s="5" customFormat="1" ht="17.25" customHeight="1">
      <c r="A50" s="249">
        <v>38</v>
      </c>
      <c r="B50" s="297"/>
      <c r="C50" s="297"/>
      <c r="D50" s="297"/>
      <c r="E50" s="298">
        <f t="shared" si="1"/>
      </c>
      <c r="F50" s="299"/>
      <c r="G50" s="300"/>
      <c r="H50" s="301"/>
      <c r="I50" s="300"/>
      <c r="J50" s="301"/>
      <c r="K50" s="302"/>
      <c r="L50" s="303"/>
      <c r="M50" s="304"/>
      <c r="N50" s="305"/>
      <c r="Q50" s="2">
        <f t="shared" si="0"/>
        <v>0</v>
      </c>
      <c r="R50" s="206">
        <f t="shared" si="2"/>
      </c>
      <c r="T50" s="188">
        <f t="shared" si="3"/>
      </c>
      <c r="U50" s="188">
        <f t="shared" si="4"/>
      </c>
      <c r="V50" s="188">
        <f t="shared" si="5"/>
      </c>
      <c r="W50" s="188">
        <f t="shared" si="6"/>
      </c>
      <c r="X50" s="188">
        <f t="shared" si="7"/>
      </c>
      <c r="Y50" s="188">
        <f t="shared" si="8"/>
      </c>
      <c r="Z50" s="188">
        <f t="shared" si="9"/>
      </c>
      <c r="AA50" s="188">
        <f t="shared" si="10"/>
      </c>
    </row>
    <row r="51" spans="1:27" s="5" customFormat="1" ht="17.25" customHeight="1">
      <c r="A51" s="249">
        <v>39</v>
      </c>
      <c r="B51" s="297"/>
      <c r="C51" s="297"/>
      <c r="D51" s="297"/>
      <c r="E51" s="298">
        <f t="shared" si="1"/>
      </c>
      <c r="F51" s="299"/>
      <c r="G51" s="300"/>
      <c r="H51" s="301"/>
      <c r="I51" s="300"/>
      <c r="J51" s="301"/>
      <c r="K51" s="302"/>
      <c r="L51" s="303"/>
      <c r="M51" s="304"/>
      <c r="N51" s="305"/>
      <c r="Q51" s="2">
        <f t="shared" si="0"/>
        <v>0</v>
      </c>
      <c r="R51" s="206">
        <f t="shared" si="2"/>
      </c>
      <c r="T51" s="188">
        <f t="shared" si="3"/>
      </c>
      <c r="U51" s="188">
        <f t="shared" si="4"/>
      </c>
      <c r="V51" s="188">
        <f t="shared" si="5"/>
      </c>
      <c r="W51" s="188">
        <f t="shared" si="6"/>
      </c>
      <c r="X51" s="188">
        <f t="shared" si="7"/>
      </c>
      <c r="Y51" s="188">
        <f t="shared" si="8"/>
      </c>
      <c r="Z51" s="188">
        <f t="shared" si="9"/>
      </c>
      <c r="AA51" s="188">
        <f t="shared" si="10"/>
      </c>
    </row>
    <row r="52" spans="1:27" s="5" customFormat="1" ht="17.25" customHeight="1">
      <c r="A52" s="249">
        <v>40</v>
      </c>
      <c r="B52" s="297"/>
      <c r="C52" s="297"/>
      <c r="D52" s="297"/>
      <c r="E52" s="298">
        <f t="shared" si="1"/>
      </c>
      <c r="F52" s="299"/>
      <c r="G52" s="300"/>
      <c r="H52" s="301"/>
      <c r="I52" s="300"/>
      <c r="J52" s="301"/>
      <c r="K52" s="302"/>
      <c r="L52" s="303"/>
      <c r="M52" s="304"/>
      <c r="N52" s="305"/>
      <c r="Q52" s="2">
        <f t="shared" si="0"/>
        <v>0</v>
      </c>
      <c r="R52" s="206">
        <f t="shared" si="2"/>
      </c>
      <c r="T52" s="188">
        <f t="shared" si="3"/>
      </c>
      <c r="U52" s="188">
        <f t="shared" si="4"/>
      </c>
      <c r="V52" s="188">
        <f t="shared" si="5"/>
      </c>
      <c r="W52" s="188">
        <f t="shared" si="6"/>
      </c>
      <c r="X52" s="188">
        <f t="shared" si="7"/>
      </c>
      <c r="Y52" s="188">
        <f t="shared" si="8"/>
      </c>
      <c r="Z52" s="188">
        <f t="shared" si="9"/>
      </c>
      <c r="AA52" s="188">
        <f t="shared" si="10"/>
      </c>
    </row>
    <row r="53" ht="12" customHeight="1">
      <c r="R53" s="50"/>
    </row>
    <row r="54" spans="3:18" ht="18.75" customHeight="1">
      <c r="C54" s="2"/>
      <c r="D54" s="2"/>
      <c r="F54" s="2"/>
      <c r="G54" s="2"/>
      <c r="J54" s="2"/>
      <c r="R54" s="50"/>
    </row>
    <row r="55" spans="3:18" ht="18.75" customHeight="1">
      <c r="C55" s="2"/>
      <c r="D55" s="2"/>
      <c r="F55" s="2"/>
      <c r="G55" s="2"/>
      <c r="J55" s="2"/>
      <c r="R55" s="50"/>
    </row>
    <row r="56" spans="3:18" ht="18.75" customHeight="1">
      <c r="C56" s="2"/>
      <c r="D56" s="2"/>
      <c r="F56" s="2"/>
      <c r="G56" s="2"/>
      <c r="J56" s="2"/>
      <c r="R56" s="50"/>
    </row>
    <row r="57" spans="3:18" ht="17.25" customHeight="1">
      <c r="C57" s="2"/>
      <c r="D57" s="2"/>
      <c r="F57" s="2"/>
      <c r="G57" s="2"/>
      <c r="J57" s="2"/>
      <c r="R57" s="50"/>
    </row>
    <row r="58" ht="11.25">
      <c r="R58" s="50"/>
    </row>
    <row r="59" ht="11.25">
      <c r="R59" s="50"/>
    </row>
    <row r="60" ht="11.25">
      <c r="R60" s="50"/>
    </row>
    <row r="61" ht="11.25">
      <c r="R61" s="50"/>
    </row>
    <row r="62" ht="11.25">
      <c r="R62" s="50"/>
    </row>
  </sheetData>
  <sheetProtection sheet="1" objects="1" deleteRows="0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$O$12:$O$33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239</v>
      </c>
      <c r="C12" s="11" t="s">
        <v>208</v>
      </c>
    </row>
    <row r="13" spans="1:3" ht="12.75">
      <c r="A13" s="11" t="s">
        <v>240</v>
      </c>
      <c r="B13" s="11" t="s">
        <v>241</v>
      </c>
      <c r="C13" s="11" t="s">
        <v>208</v>
      </c>
    </row>
    <row r="14" spans="1:3" ht="12.75">
      <c r="A14" s="11" t="s">
        <v>246</v>
      </c>
      <c r="B14" s="11" t="s">
        <v>247</v>
      </c>
      <c r="C14" s="11" t="s">
        <v>208</v>
      </c>
    </row>
    <row r="15" spans="1:3" ht="12.75">
      <c r="A15" s="11" t="s">
        <v>248</v>
      </c>
      <c r="B15" s="11" t="s">
        <v>249</v>
      </c>
      <c r="C15" s="11" t="s">
        <v>208</v>
      </c>
    </row>
    <row r="16" spans="1:3" ht="12.75">
      <c r="A16" s="11" t="s">
        <v>250</v>
      </c>
      <c r="B16" s="11" t="s">
        <v>251</v>
      </c>
      <c r="C16" s="11" t="s">
        <v>208</v>
      </c>
    </row>
    <row r="17" spans="1:3" ht="12.75">
      <c r="A17" s="11" t="s">
        <v>252</v>
      </c>
      <c r="B17" s="11" t="s">
        <v>253</v>
      </c>
      <c r="C17" s="11" t="s">
        <v>208</v>
      </c>
    </row>
    <row r="18" spans="1:3" ht="12.75">
      <c r="A18" s="11" t="s">
        <v>254</v>
      </c>
      <c r="B18" s="11" t="s">
        <v>255</v>
      </c>
      <c r="C18" s="11" t="s">
        <v>208</v>
      </c>
    </row>
    <row r="19" spans="1:3" ht="12.75">
      <c r="A19" s="11" t="s">
        <v>256</v>
      </c>
      <c r="B19" s="11" t="s">
        <v>257</v>
      </c>
      <c r="C19" s="11" t="s">
        <v>193</v>
      </c>
    </row>
    <row r="20" spans="1:3" ht="12.75">
      <c r="A20" s="11" t="s">
        <v>265</v>
      </c>
      <c r="B20" s="11" t="s">
        <v>266</v>
      </c>
      <c r="C20" s="11" t="s">
        <v>285</v>
      </c>
    </row>
    <row r="21" spans="1:3" ht="12.75">
      <c r="A21" s="11" t="s">
        <v>270</v>
      </c>
      <c r="B21" s="11" t="s">
        <v>271</v>
      </c>
      <c r="C21" s="11" t="s">
        <v>193</v>
      </c>
    </row>
    <row r="22" spans="1:3" ht="12.75">
      <c r="A22" s="11" t="s">
        <v>277</v>
      </c>
      <c r="B22" s="11" t="s">
        <v>123</v>
      </c>
      <c r="C22" s="11" t="s">
        <v>292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239</v>
      </c>
      <c r="C11" s="11" t="s">
        <v>208</v>
      </c>
    </row>
    <row r="12" spans="1:3" ht="12.75">
      <c r="A12" s="11" t="s">
        <v>240</v>
      </c>
      <c r="B12" s="11" t="s">
        <v>241</v>
      </c>
      <c r="C12" s="11" t="s">
        <v>208</v>
      </c>
    </row>
    <row r="13" spans="1:3" ht="12.75">
      <c r="A13" s="11" t="s">
        <v>246</v>
      </c>
      <c r="B13" s="11" t="s">
        <v>247</v>
      </c>
      <c r="C13" s="11" t="s">
        <v>208</v>
      </c>
    </row>
    <row r="14" spans="1:3" ht="12.75">
      <c r="A14" s="11" t="s">
        <v>248</v>
      </c>
      <c r="B14" s="11" t="s">
        <v>249</v>
      </c>
      <c r="C14" s="11" t="s">
        <v>208</v>
      </c>
    </row>
    <row r="15" spans="1:3" ht="12.75">
      <c r="A15" s="11" t="s">
        <v>250</v>
      </c>
      <c r="B15" s="11" t="s">
        <v>251</v>
      </c>
      <c r="C15" s="11" t="s">
        <v>208</v>
      </c>
    </row>
    <row r="16" spans="1:3" ht="12.75">
      <c r="A16" s="11" t="s">
        <v>252</v>
      </c>
      <c r="B16" s="11" t="s">
        <v>253</v>
      </c>
      <c r="C16" s="11" t="s">
        <v>208</v>
      </c>
    </row>
    <row r="17" spans="1:3" ht="12.75">
      <c r="A17" s="11" t="s">
        <v>254</v>
      </c>
      <c r="B17" s="11" t="s">
        <v>255</v>
      </c>
      <c r="C17" s="11" t="s">
        <v>208</v>
      </c>
    </row>
    <row r="18" spans="1:3" ht="12.75">
      <c r="A18" s="11" t="s">
        <v>262</v>
      </c>
      <c r="B18" s="11" t="s">
        <v>257</v>
      </c>
      <c r="C18" s="11" t="s">
        <v>282</v>
      </c>
    </row>
    <row r="19" spans="1:3" ht="12.75">
      <c r="A19" s="11" t="s">
        <v>268</v>
      </c>
      <c r="B19" s="11" t="s">
        <v>266</v>
      </c>
      <c r="C19" s="11" t="s">
        <v>287</v>
      </c>
    </row>
    <row r="20" spans="1:3" ht="12.75">
      <c r="A20" s="11" t="s">
        <v>275</v>
      </c>
      <c r="B20" s="11" t="s">
        <v>271</v>
      </c>
      <c r="C20" s="11" t="s">
        <v>291</v>
      </c>
    </row>
    <row r="21" spans="1:3" ht="12.75">
      <c r="A21" s="11" t="s">
        <v>125</v>
      </c>
      <c r="B21" s="11" t="s">
        <v>123</v>
      </c>
      <c r="C21" s="11" t="s">
        <v>294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239</v>
      </c>
      <c r="C39" s="11" t="s">
        <v>208</v>
      </c>
    </row>
    <row r="40" spans="1:3" ht="12.75">
      <c r="A40" s="11" t="s">
        <v>240</v>
      </c>
      <c r="B40" s="11" t="s">
        <v>241</v>
      </c>
      <c r="C40" s="11" t="s">
        <v>208</v>
      </c>
    </row>
    <row r="41" spans="1:3" ht="12.75">
      <c r="A41" s="11" t="s">
        <v>242</v>
      </c>
      <c r="B41" s="11" t="s">
        <v>243</v>
      </c>
      <c r="C41" s="11" t="s">
        <v>208</v>
      </c>
    </row>
    <row r="42" spans="1:3" ht="12.75">
      <c r="A42" s="11" t="s">
        <v>244</v>
      </c>
      <c r="B42" s="11" t="s">
        <v>245</v>
      </c>
      <c r="C42" s="11" t="s">
        <v>208</v>
      </c>
    </row>
    <row r="43" spans="1:3" ht="12.75">
      <c r="A43" s="11" t="s">
        <v>246</v>
      </c>
      <c r="B43" s="11" t="s">
        <v>247</v>
      </c>
      <c r="C43" s="11" t="s">
        <v>208</v>
      </c>
    </row>
    <row r="44" spans="1:3" ht="12.75">
      <c r="A44" s="11" t="s">
        <v>248</v>
      </c>
      <c r="B44" s="11" t="s">
        <v>249</v>
      </c>
      <c r="C44" s="11" t="s">
        <v>208</v>
      </c>
    </row>
    <row r="45" spans="1:3" ht="12.75">
      <c r="A45" s="11" t="s">
        <v>250</v>
      </c>
      <c r="B45" s="11" t="s">
        <v>251</v>
      </c>
      <c r="C45" s="11" t="s">
        <v>208</v>
      </c>
    </row>
    <row r="46" spans="1:3" ht="12.75">
      <c r="A46" s="11" t="s">
        <v>252</v>
      </c>
      <c r="B46" s="11" t="s">
        <v>253</v>
      </c>
      <c r="C46" s="11" t="s">
        <v>208</v>
      </c>
    </row>
    <row r="47" spans="1:3" ht="12.75">
      <c r="A47" s="11" t="s">
        <v>254</v>
      </c>
      <c r="B47" s="11" t="s">
        <v>255</v>
      </c>
      <c r="C47" s="11" t="s">
        <v>208</v>
      </c>
    </row>
    <row r="48" spans="1:3" ht="12.75">
      <c r="A48" s="11" t="s">
        <v>256</v>
      </c>
      <c r="B48" s="11" t="s">
        <v>257</v>
      </c>
      <c r="C48" s="11" t="s">
        <v>193</v>
      </c>
    </row>
    <row r="49" spans="1:3" ht="12.75">
      <c r="A49" s="11" t="s">
        <v>258</v>
      </c>
      <c r="B49" s="11" t="s">
        <v>257</v>
      </c>
      <c r="C49" s="11" t="s">
        <v>194</v>
      </c>
    </row>
    <row r="50" spans="1:3" ht="12.75">
      <c r="A50" s="11" t="s">
        <v>259</v>
      </c>
      <c r="B50" s="11" t="s">
        <v>257</v>
      </c>
      <c r="C50" s="11" t="s">
        <v>195</v>
      </c>
    </row>
    <row r="51" spans="1:3" ht="12.75">
      <c r="A51" s="11" t="s">
        <v>260</v>
      </c>
      <c r="B51" s="11" t="s">
        <v>257</v>
      </c>
      <c r="C51" s="11" t="s">
        <v>196</v>
      </c>
    </row>
    <row r="52" spans="1:3" ht="12.75">
      <c r="A52" s="11" t="s">
        <v>261</v>
      </c>
      <c r="B52" s="11" t="s">
        <v>257</v>
      </c>
      <c r="C52" s="11" t="s">
        <v>281</v>
      </c>
    </row>
    <row r="53" spans="1:3" ht="12.75">
      <c r="A53" s="11" t="s">
        <v>262</v>
      </c>
      <c r="B53" s="11" t="s">
        <v>257</v>
      </c>
      <c r="C53" s="11" t="s">
        <v>282</v>
      </c>
    </row>
    <row r="54" spans="1:3" ht="12.75">
      <c r="A54" s="11" t="s">
        <v>263</v>
      </c>
      <c r="B54" s="11" t="s">
        <v>257</v>
      </c>
      <c r="C54" s="11" t="s">
        <v>283</v>
      </c>
    </row>
    <row r="55" spans="1:3" ht="12.75">
      <c r="A55" s="11" t="s">
        <v>264</v>
      </c>
      <c r="B55" s="11" t="s">
        <v>257</v>
      </c>
      <c r="C55" s="11" t="s">
        <v>284</v>
      </c>
    </row>
    <row r="56" spans="1:3" ht="12.75">
      <c r="A56" s="11" t="s">
        <v>265</v>
      </c>
      <c r="B56" s="11" t="s">
        <v>266</v>
      </c>
      <c r="C56" s="11" t="s">
        <v>285</v>
      </c>
    </row>
    <row r="57" spans="1:3" ht="12.75">
      <c r="A57" s="11" t="s">
        <v>267</v>
      </c>
      <c r="B57" s="11" t="s">
        <v>266</v>
      </c>
      <c r="C57" s="11" t="s">
        <v>286</v>
      </c>
    </row>
    <row r="58" spans="1:3" ht="12.75">
      <c r="A58" s="11" t="s">
        <v>268</v>
      </c>
      <c r="B58" s="11" t="s">
        <v>266</v>
      </c>
      <c r="C58" s="11" t="s">
        <v>287</v>
      </c>
    </row>
    <row r="59" spans="1:3" ht="12.75">
      <c r="A59" s="11" t="s">
        <v>269</v>
      </c>
      <c r="B59" s="11" t="s">
        <v>266</v>
      </c>
      <c r="C59" s="11" t="s">
        <v>288</v>
      </c>
    </row>
    <row r="60" spans="1:3" ht="12.75">
      <c r="A60" s="11" t="s">
        <v>270</v>
      </c>
      <c r="B60" s="11" t="s">
        <v>271</v>
      </c>
      <c r="C60" s="11" t="s">
        <v>193</v>
      </c>
    </row>
    <row r="61" spans="1:3" ht="12.75">
      <c r="A61" s="11" t="s">
        <v>272</v>
      </c>
      <c r="B61" s="11" t="s">
        <v>271</v>
      </c>
      <c r="C61" s="11" t="s">
        <v>289</v>
      </c>
    </row>
    <row r="62" spans="1:3" ht="12.75">
      <c r="A62" s="11" t="s">
        <v>273</v>
      </c>
      <c r="B62" s="11" t="s">
        <v>271</v>
      </c>
      <c r="C62" s="11" t="s">
        <v>195</v>
      </c>
    </row>
    <row r="63" spans="1:3" ht="12.75">
      <c r="A63" s="11" t="s">
        <v>274</v>
      </c>
      <c r="B63" s="11" t="s">
        <v>271</v>
      </c>
      <c r="C63" s="11" t="s">
        <v>290</v>
      </c>
    </row>
    <row r="64" spans="1:3" ht="12.75">
      <c r="A64" s="11" t="s">
        <v>275</v>
      </c>
      <c r="B64" s="11" t="s">
        <v>271</v>
      </c>
      <c r="C64" s="11" t="s">
        <v>291</v>
      </c>
    </row>
    <row r="65" spans="1:3" ht="12.75">
      <c r="A65" s="11" t="s">
        <v>276</v>
      </c>
      <c r="B65" s="11" t="s">
        <v>271</v>
      </c>
      <c r="C65" s="11" t="s">
        <v>283</v>
      </c>
    </row>
    <row r="66" spans="1:3" ht="12.75">
      <c r="A66" s="11" t="s">
        <v>277</v>
      </c>
      <c r="B66" s="11" t="s">
        <v>123</v>
      </c>
      <c r="C66" s="11" t="s">
        <v>292</v>
      </c>
    </row>
    <row r="67" spans="1:3" ht="12.75">
      <c r="A67" s="11" t="s">
        <v>124</v>
      </c>
      <c r="B67" s="11" t="s">
        <v>123</v>
      </c>
      <c r="C67" s="11" t="s">
        <v>293</v>
      </c>
    </row>
    <row r="68" spans="1:3" ht="12.75">
      <c r="A68" s="11" t="s">
        <v>125</v>
      </c>
      <c r="B68" s="11" t="s">
        <v>123</v>
      </c>
      <c r="C68" s="11" t="s">
        <v>294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2023-04-26T06:55:36Z</cp:lastPrinted>
  <dcterms:created xsi:type="dcterms:W3CDTF">2008-02-20T03:31:46Z</dcterms:created>
  <dcterms:modified xsi:type="dcterms:W3CDTF">2023-05-26T11:43:12Z</dcterms:modified>
  <cp:category/>
  <cp:version/>
  <cp:contentType/>
  <cp:contentStatus/>
</cp:coreProperties>
</file>