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1"/>
  </bookViews>
  <sheets>
    <sheet name="最初にご確認ください" sheetId="1" r:id="rId1"/>
    <sheet name="申込必要事項" sheetId="2" r:id="rId2"/>
    <sheet name="小学男子" sheetId="3" r:id="rId3"/>
    <sheet name="小学女子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混合リレー" sheetId="9" r:id="rId9"/>
    <sheet name="参加人数" sheetId="10" r:id="rId10"/>
    <sheet name="サンプル" sheetId="11" r:id="rId11"/>
  </sheets>
  <definedNames>
    <definedName name="_xlnm.Print_Area" localSheetId="10">'サンプル'!$A$1:$M$52</definedName>
    <definedName name="_xlnm.Print_Area" localSheetId="0">'最初にご確認ください'!$B$1:$Q$59</definedName>
    <definedName name="_xlnm.Print_Area" localSheetId="9">'参加人数'!$A$1:$F$30</definedName>
    <definedName name="_xlnm.Print_Area" localSheetId="3">'小学女子'!$A$1:$M$52</definedName>
    <definedName name="_xlnm.Print_Area" localSheetId="2">'小学男子'!$A$1:$M$52</definedName>
    <definedName name="_xlnm.Print_Area" localSheetId="1">'申込必要事項'!$A$1:$F$8</definedName>
    <definedName name="_xlnm.Print_Titles" localSheetId="10">'サンプル'!$1:$11</definedName>
    <definedName name="_xlnm.Print_Titles" localSheetId="3">'小学女子'!$1:$11</definedName>
    <definedName name="_xlnm.Print_Titles" localSheetId="2">'小学男子'!$1:$11</definedName>
  </definedNames>
  <calcPr fullCalcOnLoad="1"/>
</workbook>
</file>

<file path=xl/sharedStrings.xml><?xml version="1.0" encoding="utf-8"?>
<sst xmlns="http://schemas.openxmlformats.org/spreadsheetml/2006/main" count="792" uniqueCount="465">
  <si>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</si>
  <si>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</si>
  <si>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</si>
  <si>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</si>
  <si>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</si>
  <si>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</si>
  <si>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</si>
  <si>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</si>
  <si>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</si>
  <si>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</si>
  <si>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</si>
  <si>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</si>
  <si>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</si>
  <si>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</si>
  <si>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</si>
  <si>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</si>
  <si>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</si>
  <si>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</si>
  <si>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</si>
  <si>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</si>
  <si>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</si>
  <si>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</si>
  <si>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</si>
  <si>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</si>
  <si>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</si>
  <si>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</si>
  <si>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</si>
  <si>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</si>
  <si>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</si>
  <si>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</si>
  <si>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</si>
  <si>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</si>
  <si>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</si>
  <si>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</si>
  <si>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</si>
  <si>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</si>
  <si>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</si>
  <si>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</si>
  <si>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</si>
  <si>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</si>
  <si>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</si>
  <si>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</si>
  <si>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</si>
  <si>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</si>
  <si>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</si>
  <si>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</si>
  <si>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</si>
  <si>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</si>
  <si>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</si>
  <si>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</si>
  <si>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</si>
  <si>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</si>
  <si>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</si>
  <si>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</si>
  <si>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</si>
  <si>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</si>
  <si>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</si>
  <si>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</si>
  <si>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</si>
  <si>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</si>
  <si>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</si>
  <si>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</si>
  <si>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</si>
  <si>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</si>
  <si>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</si>
  <si>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</si>
  <si>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</si>
  <si>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</si>
  <si>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</si>
  <si>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</si>
  <si>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</si>
  <si>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</si>
  <si>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</si>
  <si>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</si>
  <si>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</si>
  <si>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</si>
  <si>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</si>
  <si>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</si>
  <si>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</si>
  <si>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</si>
  <si>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</si>
  <si>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</si>
  <si>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</si>
  <si>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</si>
  <si>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</si>
  <si>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</si>
  <si>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</si>
  <si>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</si>
  <si>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</si>
  <si>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</si>
  <si>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</si>
  <si>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</si>
  <si>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</si>
  <si>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</si>
  <si>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</si>
  <si>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</si>
  <si>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</si>
  <si>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</si>
  <si>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</si>
  <si>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</si>
  <si>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</si>
  <si>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</si>
  <si>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</si>
  <si>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</si>
  <si>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</si>
  <si>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</si>
  <si>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</si>
  <si>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</si>
  <si>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</si>
  <si>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</si>
  <si>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</si>
  <si>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</si>
  <si>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</si>
  <si>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</si>
  <si>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</si>
  <si>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</si>
  <si>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</si>
  <si>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</si>
  <si>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</si>
  <si>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</si>
  <si>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</si>
  <si>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</si>
  <si>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</si>
  <si>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</si>
  <si>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</si>
  <si>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</si>
  <si>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</si>
  <si>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</si>
  <si>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</si>
  <si>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</si>
  <si>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</si>
  <si>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</si>
  <si>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</si>
  <si>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</si>
  <si>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</si>
  <si>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</si>
  <si>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</si>
  <si>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</si>
  <si>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</si>
  <si>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</si>
  <si>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</si>
  <si>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</si>
  <si>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</si>
  <si>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</si>
  <si>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</si>
  <si>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</si>
  <si>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</si>
  <si>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</si>
  <si>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</si>
  <si>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</si>
  <si>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</si>
  <si>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</si>
  <si>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</si>
  <si>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</si>
  <si>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</si>
  <si>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</si>
  <si>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</si>
  <si>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</si>
  <si>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</si>
  <si>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</si>
  <si>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</si>
  <si>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</si>
  <si>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</si>
  <si>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</si>
  <si>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</si>
  <si>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</si>
  <si>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</si>
  <si>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</si>
  <si>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</si>
  <si>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</si>
  <si>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</si>
  <si>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</si>
  <si>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</si>
  <si>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</si>
  <si>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</si>
  <si>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</si>
  <si>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</si>
  <si>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</si>
  <si>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</si>
  <si>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</si>
  <si>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</si>
  <si>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</si>
  <si>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</si>
  <si>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</si>
  <si>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</si>
  <si>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</si>
  <si>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</si>
  <si>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</si>
  <si>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</si>
  <si>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</si>
  <si>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</si>
  <si>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</si>
  <si>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</si>
  <si>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</si>
  <si>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</si>
  <si>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</si>
  <si>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</si>
  <si>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</si>
  <si>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</si>
  <si>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</si>
  <si>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</si>
  <si>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</si>
  <si>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</si>
  <si>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</si>
  <si>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</si>
  <si>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</si>
  <si>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</si>
  <si>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</si>
  <si>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</si>
  <si>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</si>
  <si>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</si>
  <si>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</si>
  <si>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</si>
  <si>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</si>
  <si>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</si>
  <si>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</si>
  <si>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</si>
  <si>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</si>
  <si>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</si>
  <si>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</si>
  <si>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</si>
  <si>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</si>
  <si>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</si>
  <si>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</si>
  <si>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参加種目</t>
  </si>
  <si>
    <t>【基本注意】</t>
  </si>
  <si>
    <t>３．入力シートは「男子」「女子」それぞれ別シートです。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</si>
  <si>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</si>
  <si>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</si>
  <si>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</si>
  <si>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</si>
  <si>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</si>
  <si>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</si>
  <si>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</si>
  <si>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</si>
  <si>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</si>
  <si>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</si>
  <si>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</si>
  <si>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</si>
  <si>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</si>
  <si>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</si>
  <si>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</si>
  <si>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</si>
  <si>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</si>
  <si>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</si>
  <si>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</si>
  <si>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</si>
  <si>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</si>
  <si>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</si>
  <si>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</si>
  <si>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</si>
  <si>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</si>
  <si>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</si>
  <si>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</si>
  <si>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</si>
  <si>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</si>
  <si>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</si>
  <si>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</si>
  <si>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</si>
  <si>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</si>
  <si>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</si>
  <si>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</si>
  <si>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</si>
  <si>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</si>
  <si>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</si>
  <si>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</si>
  <si>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</si>
  <si>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</si>
  <si>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</si>
  <si>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</si>
  <si>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</si>
  <si>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</si>
  <si>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</si>
  <si>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</si>
  <si>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</si>
  <si>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</si>
  <si>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</si>
  <si>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</si>
  <si>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</si>
  <si>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</si>
  <si>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</si>
  <si>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</si>
  <si>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</si>
  <si>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</si>
  <si>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</si>
  <si>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</si>
  <si>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</si>
  <si>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</si>
  <si>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</si>
  <si>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</si>
  <si>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</si>
  <si>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</si>
  <si>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</si>
  <si>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</si>
  <si>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</si>
  <si>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</si>
  <si>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</si>
  <si>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</si>
  <si>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学校名</t>
  </si>
  <si>
    <t>（１）氏名</t>
  </si>
  <si>
    <t>最高記録</t>
  </si>
  <si>
    <t>学生は学年を半角数字で入力して下さい。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</si>
  <si>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</si>
  <si>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</si>
  <si>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氏　名</t>
  </si>
  <si>
    <t>大会名</t>
  </si>
  <si>
    <t>学校名</t>
  </si>
  <si>
    <t>リレー</t>
  </si>
  <si>
    <t>ﾄｶﾁ ﾊﾅｺ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</si>
  <si>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</si>
  <si>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</si>
  <si>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</si>
  <si>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</si>
  <si>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</si>
  <si>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</si>
  <si>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</si>
  <si>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</si>
  <si>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</si>
  <si>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</si>
  <si>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</si>
  <si>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</si>
  <si>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</si>
  <si>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</si>
  <si>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</si>
  <si>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</si>
  <si>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</si>
  <si>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</si>
  <si>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</si>
  <si>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</si>
  <si>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ナンバー登録の選手名の標記に準じます。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</si>
  <si>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</si>
  <si>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</si>
  <si>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</si>
  <si>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</si>
  <si>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</si>
  <si>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</si>
  <si>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</si>
  <si>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3年100m</t>
  </si>
  <si>
    <t>例</t>
  </si>
  <si>
    <t>14.54</t>
  </si>
  <si>
    <t>Ａ</t>
  </si>
  <si>
    <t>１．このファイルは、Microsoft® Excel で作られています。</t>
  </si>
  <si>
    <t>４．ファイル名は、大会名（学校名）にしてください。</t>
  </si>
  <si>
    <t>（２）フリガナ</t>
  </si>
  <si>
    <t>申込み必要事項のシートに学校名の略名を全角にて入力してください。申込シートには自動的に入力されます。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</si>
  <si>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</si>
  <si>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（７）リレー</t>
  </si>
  <si>
    <t>リレーメンバーにはチーム全員にチーム名Ａ・Ｂ・Ｃをリストより選択してください。</t>
  </si>
  <si>
    <t>チームの最高記録はチームの誰の欄でもいいので必ず入力してください。</t>
  </si>
  <si>
    <t>大会参加の際の申込には必ず下記の所属名で申し込んでください。</t>
  </si>
  <si>
    <t>（ﾌﾟﾛｸﾞﾗﾑ記載名）</t>
  </si>
  <si>
    <t>A</t>
  </si>
  <si>
    <t>B</t>
  </si>
  <si>
    <t>×</t>
  </si>
  <si>
    <t>リレー</t>
  </si>
  <si>
    <t>ﾁｰﾑ</t>
  </si>
  <si>
    <t>ﾄｶﾁ ﾀﾛｳ</t>
  </si>
  <si>
    <t>桐生　祥秀</t>
  </si>
  <si>
    <t>小池　佑貴</t>
  </si>
  <si>
    <t>山県　亮太</t>
  </si>
  <si>
    <t>多田　修平</t>
  </si>
  <si>
    <t>塩尻　和也</t>
  </si>
  <si>
    <t>戸辺　直人</t>
  </si>
  <si>
    <t>新井　涼平</t>
  </si>
  <si>
    <t>沢野　大地</t>
  </si>
  <si>
    <t>城山正太郎</t>
  </si>
  <si>
    <t>飯塚　翔太</t>
  </si>
  <si>
    <t>男女合計</t>
  </si>
  <si>
    <t>4年100m</t>
  </si>
  <si>
    <t>5年100m</t>
  </si>
  <si>
    <t>6年100m</t>
  </si>
  <si>
    <t>3年800m</t>
  </si>
  <si>
    <t>4年800m</t>
  </si>
  <si>
    <t>5年1500m</t>
  </si>
  <si>
    <t>6年1500m</t>
  </si>
  <si>
    <t>5年80mH</t>
  </si>
  <si>
    <t>6年80mH</t>
  </si>
  <si>
    <t>5年走高跳</t>
  </si>
  <si>
    <t>6年走高跳</t>
  </si>
  <si>
    <t>4年走幅跳</t>
  </si>
  <si>
    <t>5年走幅跳</t>
  </si>
  <si>
    <t>6年走幅跳</t>
  </si>
  <si>
    <t>3年ｼﾞｬﾍﾞﾘｯｸﾎﾞｰﾙ投</t>
  </si>
  <si>
    <t>4年ｼﾞｬﾍﾞﾘｯｸﾎﾞｰﾙ投</t>
  </si>
  <si>
    <t>5年ｼﾞｬﾍﾞﾘｯｸﾎﾞｰﾙ投</t>
  </si>
  <si>
    <t>6年ｼﾞｬﾍﾞﾘｯｸﾎﾞｰﾙ投</t>
  </si>
  <si>
    <t>6年砲丸投</t>
  </si>
  <si>
    <t>5年800m</t>
  </si>
  <si>
    <t>6年800m</t>
  </si>
  <si>
    <t>4年4×100mR</t>
  </si>
  <si>
    <t>5年4×100mR</t>
  </si>
  <si>
    <t>6年4×100mR</t>
  </si>
  <si>
    <t>十勝小</t>
  </si>
  <si>
    <t>4年100m</t>
  </si>
  <si>
    <t>16.25</t>
  </si>
  <si>
    <t>6年100m</t>
  </si>
  <si>
    <t>４年生</t>
  </si>
  <si>
    <t>５年生</t>
  </si>
  <si>
    <t>６年生</t>
  </si>
  <si>
    <t>申込み種目</t>
  </si>
  <si>
    <t>A</t>
  </si>
  <si>
    <t>小学男子</t>
  </si>
  <si>
    <t>小学女子</t>
  </si>
  <si>
    <t>5年走高跳</t>
  </si>
  <si>
    <t>学年ﾁｪｯｸ</t>
  </si>
  <si>
    <t>6年走高跳</t>
  </si>
  <si>
    <t>ただし、学校名の最初に町村名が入っている場合は要りません。</t>
  </si>
  <si>
    <r>
      <t>必要な例：</t>
    </r>
  </si>
  <si>
    <t>不必要な例：</t>
  </si>
  <si>
    <t>　　札内南小　→　幕別札内南小</t>
  </si>
  <si>
    <t>　　西中音更小　→　音更西中音更小</t>
  </si>
  <si>
    <t>　　柏小　→　帯広柏小　　</t>
  </si>
  <si>
    <t>　　音更小　→　そのまま</t>
  </si>
  <si>
    <t>　　芽室小　→　そのまま</t>
  </si>
  <si>
    <t>■大会時に使用する所属名一覧（ﾌﾟﾛｸﾞﾗﾑ記載名）</t>
  </si>
  <si>
    <t>　学校名で出場する場合、必ず学校名の頭に町村名を入れてください</t>
  </si>
  <si>
    <t>※クラブチーム名の場合はそのままの名称でかまいません。</t>
  </si>
  <si>
    <t>リレー(1ﾁｰﾑの場合はA)　※1ﾁｰﾑ5名まで</t>
  </si>
  <si>
    <t>5年100m</t>
  </si>
  <si>
    <t>注：最高記録が未記載の場合は最も下位グループで処理します。</t>
  </si>
  <si>
    <t>氏　名</t>
  </si>
  <si>
    <t>ﾌﾘｶﾞﾅ</t>
  </si>
  <si>
    <t>十勝帯広小</t>
  </si>
  <si>
    <t>サーキット３戦</t>
  </si>
  <si>
    <t>川崎　信介</t>
  </si>
  <si>
    <t>090-1234-5678</t>
  </si>
  <si>
    <t>ｺｲｹ ﾕｳｷ</t>
  </si>
  <si>
    <t>ﾔﾏｶﾞﾀ ﾘｮｳﾀ</t>
  </si>
  <si>
    <t>ﾀﾀﾞ ｼｭｳﾍｲ</t>
  </si>
  <si>
    <t>ｼｵｼﾞﾘ ｶｽﾞﾔ</t>
  </si>
  <si>
    <t>ﾄﾍﾞ ﾅｵﾄ</t>
  </si>
  <si>
    <t>ｱﾗｲ ﾘｮｳﾍｲ</t>
  </si>
  <si>
    <t>ｻﾜﾉ ﾀﾞｲﾁ</t>
  </si>
  <si>
    <t>ｼﾛﾔﾏ ｼｮｳﾀﾛｳ</t>
  </si>
  <si>
    <t>ｲｲｽﾞｶ ｼｮｳﾀ</t>
  </si>
  <si>
    <t>帯広　太朗</t>
  </si>
  <si>
    <t>ｵﾋﾞﾋﾛ ﾀﾛｳ</t>
  </si>
  <si>
    <t>帯広　一郎</t>
  </si>
  <si>
    <t>ｵﾋﾞﾋﾛ ｲﾁﾛｳ</t>
  </si>
  <si>
    <t>6年1500m</t>
  </si>
  <si>
    <t>5年ｼﾞｬﾍﾞﾘｯｸﾎﾞｰﾙ投</t>
  </si>
  <si>
    <t>5年走幅跳</t>
  </si>
  <si>
    <t>4.59.99</t>
  </si>
  <si>
    <t>大会名は必ず入力してください</t>
  </si>
  <si>
    <t>　【例】サーキット１戦申込　帯広小</t>
  </si>
  <si>
    <t>６．入力シートセルの、行の挿入または削除はしないで下さい。</t>
  </si>
  <si>
    <t>入力上の注意</t>
  </si>
  <si>
    <t>記入例はサンプルシートでも確認してください。</t>
  </si>
  <si>
    <t>学校名はあらかじめ規定の名称で入力してください。</t>
  </si>
  <si>
    <t>【入力例】　　　電気計時　　　10秒10　→　10.10　　　1分59秒00　→　1.59.00</t>
  </si>
  <si>
    <t>７．参加料の計算は自動的に行われます。</t>
  </si>
  <si>
    <t>サーキット第３戦</t>
  </si>
  <si>
    <t>未記入箇所</t>
  </si>
  <si>
    <t>　最高記録</t>
  </si>
  <si>
    <t>ﾌﾘｶﾞﾅ</t>
  </si>
  <si>
    <t>混合</t>
  </si>
  <si>
    <t>6年生</t>
  </si>
  <si>
    <t>氏名</t>
  </si>
  <si>
    <t>チーム名</t>
  </si>
  <si>
    <t>※学年別リレーに出場した選手はエントリーできない</t>
  </si>
  <si>
    <t>混合４×１００ｍRリレー申込</t>
  </si>
  <si>
    <t>※６年生　正選手男女各２名、補欠男女各１名以内</t>
  </si>
  <si>
    <t>所属名(略名)</t>
  </si>
  <si>
    <t>※郵送の必要なし</t>
  </si>
  <si>
    <t>※郵送の必要あり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</si>
</sst>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b/>
      <sz val="10"/>
      <color indexed="8"/>
      <name val="ＭＳ ゴシック"/>
      <family val="3"/>
    </font>
    <font>
      <sz val="12"/>
      <color indexed="10"/>
      <name val="ＭＳ Ｐゴシック"/>
      <family val="3"/>
    </font>
    <font>
      <b/>
      <sz val="16"/>
      <color indexed="10"/>
      <name val="ＭＳ ゴシック"/>
      <family val="3"/>
    </font>
    <font>
      <sz val="20"/>
      <color indexed="9"/>
      <name val="ＭＳ 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MS UI Gothic"/>
      <family val="3"/>
    </font>
    <font>
      <b/>
      <sz val="14"/>
      <color indexed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1" fillId="0" borderId="3" applyNumberFormat="0" applyFill="0" applyAlignment="0" applyProtection="0"/>
    <xf numFmtId="0" fontId="42" fillId="3" borderId="0" applyNumberFormat="0" applyBorder="0" applyAlignment="0" applyProtection="0"/>
    <xf numFmtId="0" fontId="43" fillId="23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4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3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7" borderId="4" applyNumberFormat="0" applyAlignment="0" applyProtection="0"/>
    <xf numFmtId="0" fontId="50" fillId="4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17" borderId="10" xfId="0" applyFont="1" applyFill="1" applyBorder="1" applyAlignment="1">
      <alignment horizontal="center" vertical="center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4" fillId="17" borderId="10" xfId="0" applyFont="1" applyFill="1" applyBorder="1" applyAlignment="1">
      <alignment horizontal="center" vertical="center" shrinkToFit="1"/>
    </xf>
    <xf numFmtId="0" fontId="17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>
      <alignment horizontal="right" vertical="center"/>
    </xf>
    <xf numFmtId="0" fontId="18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2" fillId="0" borderId="13" xfId="0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33" fillId="0" borderId="0" xfId="0" applyFont="1" applyBorder="1" applyAlignment="1" applyProtection="1">
      <alignment horizontal="center" vertical="top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/>
      <protection hidden="1"/>
    </xf>
    <xf numFmtId="0" fontId="21" fillId="4" borderId="10" xfId="0" applyFont="1" applyFill="1" applyBorder="1" applyAlignment="1" applyProtection="1">
      <alignment horizontal="center" vertical="center"/>
      <protection hidden="1"/>
    </xf>
    <xf numFmtId="0" fontId="21" fillId="4" borderId="1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2" xfId="0" applyFont="1" applyFill="1" applyBorder="1" applyAlignment="1" applyProtection="1">
      <alignment horizontal="center" vertical="center"/>
      <protection hidden="1"/>
    </xf>
    <xf numFmtId="0" fontId="22" fillId="0" borderId="13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1" fillId="8" borderId="10" xfId="0" applyFont="1" applyFill="1" applyBorder="1" applyAlignment="1" applyProtection="1">
      <alignment horizontal="center" vertical="center" shrinkToFit="1"/>
      <protection hidden="1"/>
    </xf>
    <xf numFmtId="49" fontId="21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21" fillId="7" borderId="10" xfId="0" applyFont="1" applyFill="1" applyBorder="1" applyAlignment="1">
      <alignment horizontal="center" vertical="center" shrinkToFit="1"/>
    </xf>
    <xf numFmtId="49" fontId="21" fillId="7" borderId="10" xfId="0" applyNumberFormat="1" applyFont="1" applyFill="1" applyBorder="1" applyAlignment="1">
      <alignment horizontal="center" vertical="center" shrinkToFit="1"/>
    </xf>
    <xf numFmtId="0" fontId="30" fillId="23" borderId="10" xfId="0" applyFont="1" applyFill="1" applyBorder="1" applyAlignment="1" applyProtection="1">
      <alignment vertical="center"/>
      <protection/>
    </xf>
    <xf numFmtId="0" fontId="30" fillId="23" borderId="10" xfId="0" applyFont="1" applyFill="1" applyBorder="1" applyAlignment="1" applyProtection="1">
      <alignment horizontal="center" vertical="center"/>
      <protection/>
    </xf>
    <xf numFmtId="49" fontId="30" fillId="23" borderId="10" xfId="0" applyNumberFormat="1" applyFont="1" applyFill="1" applyBorder="1" applyAlignment="1" applyProtection="1">
      <alignment horizontal="right" vertical="center"/>
      <protection/>
    </xf>
    <xf numFmtId="0" fontId="22" fillId="0" borderId="11" xfId="0" applyFont="1" applyFill="1" applyBorder="1" applyAlignment="1" applyProtection="1">
      <alignment horizontal="center" vertical="center"/>
      <protection hidden="1"/>
    </xf>
    <xf numFmtId="0" fontId="22" fillId="0" borderId="15" xfId="0" applyFont="1" applyFill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16" xfId="0" applyFont="1" applyFill="1" applyBorder="1" applyAlignment="1" applyProtection="1">
      <alignment horizontal="right" vertical="center" indent="1"/>
      <protection locked="0"/>
    </xf>
    <xf numFmtId="0" fontId="22" fillId="0" borderId="17" xfId="0" applyFont="1" applyFill="1" applyBorder="1" applyAlignment="1" applyProtection="1">
      <alignment horizontal="right" vertical="center" indent="1"/>
      <protection locked="0"/>
    </xf>
    <xf numFmtId="0" fontId="22" fillId="0" borderId="17" xfId="0" applyFont="1" applyFill="1" applyBorder="1" applyAlignment="1" applyProtection="1">
      <alignment horizontal="right" vertical="center" indent="1" shrinkToFit="1"/>
      <protection locked="0"/>
    </xf>
    <xf numFmtId="0" fontId="22" fillId="0" borderId="18" xfId="0" applyFont="1" applyFill="1" applyBorder="1" applyAlignment="1" applyProtection="1">
      <alignment horizontal="right" vertical="center" indent="1"/>
      <protection locked="0"/>
    </xf>
    <xf numFmtId="0" fontId="22" fillId="0" borderId="17" xfId="0" applyFont="1" applyBorder="1" applyAlignment="1" applyProtection="1">
      <alignment horizontal="right" vertical="center" indent="1"/>
      <protection locked="0"/>
    </xf>
    <xf numFmtId="0" fontId="22" fillId="0" borderId="18" xfId="0" applyFont="1" applyBorder="1" applyAlignment="1" applyProtection="1">
      <alignment horizontal="right" vertical="center" indent="1"/>
      <protection locked="0"/>
    </xf>
    <xf numFmtId="0" fontId="22" fillId="0" borderId="19" xfId="0" applyFont="1" applyFill="1" applyBorder="1" applyAlignment="1" applyProtection="1">
      <alignment horizontal="right" vertical="center" indent="1"/>
      <protection locked="0"/>
    </xf>
    <xf numFmtId="0" fontId="51" fillId="23" borderId="10" xfId="0" applyFont="1" applyFill="1" applyBorder="1" applyAlignment="1" applyProtection="1">
      <alignment horizontal="center" vertical="center"/>
      <protection hidden="1"/>
    </xf>
    <xf numFmtId="0" fontId="30" fillId="23" borderId="20" xfId="0" applyFont="1" applyFill="1" applyBorder="1" applyAlignment="1">
      <alignment horizontal="center" vertical="center"/>
    </xf>
    <xf numFmtId="0" fontId="30" fillId="23" borderId="21" xfId="0" applyFont="1" applyFill="1" applyBorder="1" applyAlignment="1">
      <alignment horizontal="center" vertical="center"/>
    </xf>
    <xf numFmtId="0" fontId="32" fillId="23" borderId="22" xfId="0" applyFont="1" applyFill="1" applyBorder="1" applyAlignment="1">
      <alignment horizontal="center" vertical="center"/>
    </xf>
    <xf numFmtId="0" fontId="30" fillId="23" borderId="23" xfId="0" applyFont="1" applyFill="1" applyBorder="1" applyAlignment="1">
      <alignment vertical="center"/>
    </xf>
    <xf numFmtId="0" fontId="51" fillId="2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vertical="center"/>
      <protection hidden="1"/>
    </xf>
    <xf numFmtId="0" fontId="38" fillId="0" borderId="0" xfId="0" applyFont="1" applyBorder="1" applyAlignment="1">
      <alignment vertical="center"/>
    </xf>
    <xf numFmtId="176" fontId="31" fillId="24" borderId="24" xfId="0" applyNumberFormat="1" applyFont="1" applyFill="1" applyBorder="1" applyAlignment="1" applyProtection="1">
      <alignment vertical="center"/>
      <protection/>
    </xf>
    <xf numFmtId="0" fontId="54" fillId="23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56" fillId="24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18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2" fillId="0" borderId="10" xfId="0" applyFont="1" applyFill="1" applyBorder="1" applyAlignment="1" applyProtection="1">
      <alignment vertical="center" shrinkToFit="1"/>
      <protection locked="0"/>
    </xf>
    <xf numFmtId="18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31" fillId="24" borderId="25" xfId="0" applyFont="1" applyFill="1" applyBorder="1" applyAlignment="1" applyProtection="1">
      <alignment horizontal="center" vertical="center"/>
      <protection/>
    </xf>
    <xf numFmtId="176" fontId="31" fillId="24" borderId="26" xfId="0" applyNumberFormat="1" applyFont="1" applyFill="1" applyBorder="1" applyAlignment="1" applyProtection="1">
      <alignment vertical="center"/>
      <protection/>
    </xf>
    <xf numFmtId="0" fontId="31" fillId="24" borderId="26" xfId="0" applyFont="1" applyFill="1" applyBorder="1" applyAlignment="1" applyProtection="1">
      <alignment horizontal="center" vertical="center"/>
      <protection/>
    </xf>
    <xf numFmtId="38" fontId="31" fillId="0" borderId="26" xfId="49" applyFont="1" applyFill="1" applyBorder="1" applyAlignment="1" applyProtection="1">
      <alignment horizontal="center" vertical="center"/>
      <protection/>
    </xf>
    <xf numFmtId="0" fontId="31" fillId="24" borderId="26" xfId="0" applyFont="1" applyFill="1" applyBorder="1" applyAlignment="1" applyProtection="1">
      <alignment vertical="center"/>
      <protection/>
    </xf>
    <xf numFmtId="0" fontId="31" fillId="24" borderId="27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4" borderId="28" xfId="0" applyFont="1" applyFill="1" applyBorder="1" applyAlignment="1" applyProtection="1">
      <alignment horizontal="center" vertical="center"/>
      <protection/>
    </xf>
    <xf numFmtId="176" fontId="31" fillId="24" borderId="29" xfId="0" applyNumberFormat="1" applyFont="1" applyFill="1" applyBorder="1" applyAlignment="1" applyProtection="1">
      <alignment vertical="center"/>
      <protection/>
    </xf>
    <xf numFmtId="0" fontId="31" fillId="24" borderId="30" xfId="0" applyFont="1" applyFill="1" applyBorder="1" applyAlignment="1" applyProtection="1">
      <alignment horizontal="center" vertical="center"/>
      <protection/>
    </xf>
    <xf numFmtId="0" fontId="31" fillId="24" borderId="30" xfId="0" applyFont="1" applyFill="1" applyBorder="1" applyAlignment="1" applyProtection="1">
      <alignment vertical="center"/>
      <protection/>
    </xf>
    <xf numFmtId="0" fontId="31" fillId="24" borderId="31" xfId="0" applyFont="1" applyFill="1" applyBorder="1" applyAlignment="1" applyProtection="1">
      <alignment vertical="center"/>
      <protection/>
    </xf>
    <xf numFmtId="0" fontId="31" fillId="24" borderId="32" xfId="0" applyFont="1" applyFill="1" applyBorder="1" applyAlignment="1" applyProtection="1">
      <alignment horizontal="center" vertical="center"/>
      <protection/>
    </xf>
    <xf numFmtId="0" fontId="31" fillId="24" borderId="33" xfId="0" applyFont="1" applyFill="1" applyBorder="1" applyAlignment="1" applyProtection="1">
      <alignment horizontal="center" vertical="center"/>
      <protection/>
    </xf>
    <xf numFmtId="38" fontId="31" fillId="0" borderId="33" xfId="49" applyFont="1" applyFill="1" applyBorder="1" applyAlignment="1" applyProtection="1">
      <alignment horizontal="center" vertical="center"/>
      <protection/>
    </xf>
    <xf numFmtId="0" fontId="31" fillId="24" borderId="33" xfId="0" applyFont="1" applyFill="1" applyBorder="1" applyAlignment="1" applyProtection="1">
      <alignment vertical="center"/>
      <protection/>
    </xf>
    <xf numFmtId="0" fontId="31" fillId="24" borderId="34" xfId="0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31" fillId="24" borderId="35" xfId="0" applyFont="1" applyFill="1" applyBorder="1" applyAlignment="1" applyProtection="1">
      <alignment vertical="center"/>
      <protection/>
    </xf>
    <xf numFmtId="0" fontId="52" fillId="23" borderId="20" xfId="0" applyFont="1" applyFill="1" applyBorder="1" applyAlignment="1" applyProtection="1">
      <alignment horizontal="center" vertical="center"/>
      <protection/>
    </xf>
    <xf numFmtId="0" fontId="52" fillId="23" borderId="21" xfId="0" applyFont="1" applyFill="1" applyBorder="1" applyAlignment="1" applyProtection="1">
      <alignment horizontal="center" vertical="center"/>
      <protection/>
    </xf>
    <xf numFmtId="0" fontId="31" fillId="23" borderId="22" xfId="0" applyFont="1" applyFill="1" applyBorder="1" applyAlignment="1" applyProtection="1">
      <alignment horizontal="center" vertical="center"/>
      <protection/>
    </xf>
    <xf numFmtId="0" fontId="5" fillId="23" borderId="23" xfId="0" applyFont="1" applyFill="1" applyBorder="1" applyAlignment="1" applyProtection="1">
      <alignment vertical="center"/>
      <protection/>
    </xf>
    <xf numFmtId="0" fontId="0" fillId="0" borderId="36" xfId="0" applyBorder="1" applyAlignment="1" applyProtection="1">
      <alignment horizontal="left" vertical="center" indent="1"/>
      <protection hidden="1" locked="0"/>
    </xf>
    <xf numFmtId="0" fontId="0" fillId="0" borderId="17" xfId="0" applyBorder="1" applyAlignment="1" applyProtection="1">
      <alignment horizontal="left" vertical="center" indent="1"/>
      <protection hidden="1" locked="0"/>
    </xf>
    <xf numFmtId="0" fontId="0" fillId="0" borderId="18" xfId="0" applyBorder="1" applyAlignment="1" applyProtection="1">
      <alignment horizontal="left" vertical="center" indent="1"/>
      <protection hidden="1"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21" fillId="5" borderId="20" xfId="0" applyFont="1" applyFill="1" applyBorder="1" applyAlignment="1">
      <alignment horizontal="center" vertical="center" shrinkToFit="1"/>
    </xf>
    <xf numFmtId="0" fontId="30" fillId="23" borderId="20" xfId="0" applyFont="1" applyFill="1" applyBorder="1" applyAlignment="1" applyProtection="1">
      <alignment vertical="center"/>
      <protection/>
    </xf>
    <xf numFmtId="0" fontId="21" fillId="21" borderId="20" xfId="0" applyFont="1" applyFill="1" applyBorder="1" applyAlignment="1" applyProtection="1">
      <alignment horizontal="center" vertical="center" shrinkToFit="1"/>
      <protection hidden="1"/>
    </xf>
    <xf numFmtId="0" fontId="5" fillId="23" borderId="20" xfId="0" applyFont="1" applyFill="1" applyBorder="1" applyAlignment="1" applyProtection="1">
      <alignment vertical="center"/>
      <protection hidden="1"/>
    </xf>
    <xf numFmtId="49" fontId="21" fillId="5" borderId="21" xfId="0" applyNumberFormat="1" applyFont="1" applyFill="1" applyBorder="1" applyAlignment="1">
      <alignment horizontal="center" vertical="center" shrinkToFit="1"/>
    </xf>
    <xf numFmtId="49" fontId="30" fillId="23" borderId="21" xfId="0" applyNumberFormat="1" applyFont="1" applyFill="1" applyBorder="1" applyAlignment="1" applyProtection="1">
      <alignment vertical="center"/>
      <protection/>
    </xf>
    <xf numFmtId="18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49" fontId="21" fillId="21" borderId="21" xfId="0" applyNumberFormat="1" applyFont="1" applyFill="1" applyBorder="1" applyAlignment="1" applyProtection="1">
      <alignment horizontal="center" vertical="center" shrinkToFit="1"/>
      <protection hidden="1"/>
    </xf>
    <xf numFmtId="49" fontId="5" fillId="23" borderId="21" xfId="0" applyNumberFormat="1" applyFont="1" applyFill="1" applyBorder="1" applyAlignment="1" applyProtection="1">
      <alignment horizontal="right" vertical="center"/>
      <protection hidden="1"/>
    </xf>
    <xf numFmtId="3" fontId="2" fillId="0" borderId="0" xfId="0" applyNumberFormat="1" applyFont="1" applyAlignment="1" applyProtection="1">
      <alignment vertical="center"/>
      <protection hidden="1"/>
    </xf>
    <xf numFmtId="0" fontId="56" fillId="0" borderId="37" xfId="0" applyFont="1" applyBorder="1" applyAlignment="1" applyProtection="1">
      <alignment horizontal="center"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3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4" fillId="21" borderId="0" xfId="0" applyFont="1" applyFill="1" applyAlignment="1">
      <alignment horizontal="center" vertical="center"/>
    </xf>
    <xf numFmtId="0" fontId="58" fillId="21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1" fillId="0" borderId="20" xfId="0" applyFont="1" applyFill="1" applyBorder="1" applyAlignment="1" applyProtection="1">
      <alignment horizontal="center" vertical="center" shrinkToFit="1"/>
      <protection locked="0"/>
    </xf>
    <xf numFmtId="186" fontId="21" fillId="0" borderId="21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22" xfId="0" applyFont="1" applyFill="1" applyBorder="1" applyAlignment="1" applyProtection="1">
      <alignment horizontal="center" vertical="center" shrinkToFit="1"/>
      <protection locked="0"/>
    </xf>
    <xf numFmtId="176" fontId="30" fillId="21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0" fillId="0" borderId="10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3" fontId="31" fillId="24" borderId="26" xfId="49" applyNumberFormat="1" applyFont="1" applyFill="1" applyBorder="1" applyAlignment="1" applyProtection="1">
      <alignment vertical="center"/>
      <protection/>
    </xf>
    <xf numFmtId="38" fontId="31" fillId="0" borderId="38" xfId="49" applyFont="1" applyFill="1" applyBorder="1" applyAlignment="1" applyProtection="1">
      <alignment horizontal="center" vertical="center"/>
      <protection/>
    </xf>
    <xf numFmtId="3" fontId="31" fillId="24" borderId="30" xfId="49" applyNumberFormat="1" applyFont="1" applyFill="1" applyBorder="1" applyAlignment="1" applyProtection="1">
      <alignment vertical="center"/>
      <protection/>
    </xf>
    <xf numFmtId="3" fontId="31" fillId="24" borderId="33" xfId="49" applyNumberFormat="1" applyFont="1" applyFill="1" applyBorder="1" applyAlignment="1" applyProtection="1">
      <alignment vertical="center"/>
      <protection/>
    </xf>
    <xf numFmtId="3" fontId="31" fillId="24" borderId="39" xfId="49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22" fillId="0" borderId="0" xfId="0" applyFont="1" applyAlignment="1" applyProtection="1">
      <alignment/>
      <protection/>
    </xf>
    <xf numFmtId="0" fontId="56" fillId="0" borderId="37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1" fillId="3" borderId="25" xfId="0" applyFont="1" applyFill="1" applyBorder="1" applyAlignment="1" applyProtection="1">
      <alignment horizontal="center" vertical="center"/>
      <protection/>
    </xf>
    <xf numFmtId="0" fontId="31" fillId="3" borderId="26" xfId="0" applyFont="1" applyFill="1" applyBorder="1" applyAlignment="1" applyProtection="1">
      <alignment horizontal="center" vertical="center"/>
      <protection/>
    </xf>
    <xf numFmtId="0" fontId="31" fillId="3" borderId="26" xfId="0" applyFont="1" applyFill="1" applyBorder="1" applyAlignment="1" applyProtection="1">
      <alignment vertical="center"/>
      <protection/>
    </xf>
    <xf numFmtId="37" fontId="32" fillId="3" borderId="26" xfId="49" applyNumberFormat="1" applyFont="1" applyFill="1" applyBorder="1" applyAlignment="1" applyProtection="1">
      <alignment vertical="center"/>
      <protection/>
    </xf>
    <xf numFmtId="0" fontId="31" fillId="3" borderId="27" xfId="0" applyFont="1" applyFill="1" applyBorder="1" applyAlignment="1" applyProtection="1">
      <alignment vertical="center"/>
      <protection/>
    </xf>
    <xf numFmtId="0" fontId="31" fillId="3" borderId="32" xfId="0" applyFont="1" applyFill="1" applyBorder="1" applyAlignment="1" applyProtection="1">
      <alignment horizontal="center" vertical="center"/>
      <protection/>
    </xf>
    <xf numFmtId="0" fontId="31" fillId="3" borderId="33" xfId="0" applyFont="1" applyFill="1" applyBorder="1" applyAlignment="1" applyProtection="1">
      <alignment horizontal="center" vertical="center"/>
      <protection/>
    </xf>
    <xf numFmtId="0" fontId="31" fillId="3" borderId="33" xfId="0" applyFont="1" applyFill="1" applyBorder="1" applyAlignment="1" applyProtection="1">
      <alignment vertical="center"/>
      <protection/>
    </xf>
    <xf numFmtId="37" fontId="32" fillId="3" borderId="33" xfId="49" applyNumberFormat="1" applyFont="1" applyFill="1" applyBorder="1" applyAlignment="1" applyProtection="1">
      <alignment vertical="center"/>
      <protection/>
    </xf>
    <xf numFmtId="0" fontId="31" fillId="3" borderId="34" xfId="0" applyFont="1" applyFill="1" applyBorder="1" applyAlignment="1" applyProtection="1">
      <alignment vertical="center"/>
      <protection/>
    </xf>
    <xf numFmtId="37" fontId="32" fillId="3" borderId="39" xfId="49" applyNumberFormat="1" applyFont="1" applyFill="1" applyBorder="1" applyAlignment="1" applyProtection="1">
      <alignment vertical="center"/>
      <protection/>
    </xf>
    <xf numFmtId="0" fontId="31" fillId="3" borderId="35" xfId="0" applyFont="1" applyFill="1" applyBorder="1" applyAlignment="1" applyProtection="1">
      <alignment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0" fontId="61" fillId="0" borderId="0" xfId="0" applyFont="1" applyAlignment="1">
      <alignment vertical="center"/>
    </xf>
    <xf numFmtId="0" fontId="62" fillId="0" borderId="0" xfId="0" applyFont="1" applyAlignment="1">
      <alignment/>
    </xf>
    <xf numFmtId="38" fontId="32" fillId="3" borderId="26" xfId="49" applyFont="1" applyFill="1" applyBorder="1" applyAlignment="1" applyProtection="1">
      <alignment horizontal="center" vertical="center"/>
      <protection/>
    </xf>
    <xf numFmtId="38" fontId="32" fillId="3" borderId="33" xfId="49" applyFont="1" applyFill="1" applyBorder="1" applyAlignment="1" applyProtection="1">
      <alignment horizontal="center" vertical="center"/>
      <protection/>
    </xf>
    <xf numFmtId="176" fontId="32" fillId="3" borderId="26" xfId="0" applyNumberFormat="1" applyFont="1" applyFill="1" applyBorder="1" applyAlignment="1" applyProtection="1">
      <alignment vertical="center"/>
      <protection/>
    </xf>
    <xf numFmtId="176" fontId="32" fillId="3" borderId="24" xfId="0" applyNumberFormat="1" applyFont="1" applyFill="1" applyBorder="1" applyAlignment="1" applyProtection="1">
      <alignment vertical="center"/>
      <protection/>
    </xf>
    <xf numFmtId="38" fontId="31" fillId="24" borderId="26" xfId="49" applyFont="1" applyFill="1" applyBorder="1" applyAlignment="1" applyProtection="1">
      <alignment horizontal="center" vertical="center"/>
      <protection/>
    </xf>
    <xf numFmtId="38" fontId="31" fillId="24" borderId="33" xfId="49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5" fillId="0" borderId="10" xfId="0" applyFont="1" applyBorder="1" applyAlignment="1" applyProtection="1">
      <alignment horizontal="left" vertical="center" indent="1"/>
      <protection locked="0"/>
    </xf>
    <xf numFmtId="0" fontId="18" fillId="0" borderId="10" xfId="0" applyFont="1" applyBorder="1" applyAlignment="1" applyProtection="1">
      <alignment horizontal="left" vertical="center" indent="1"/>
      <protection locked="0"/>
    </xf>
    <xf numFmtId="49" fontId="18" fillId="0" borderId="10" xfId="0" applyNumberFormat="1" applyFont="1" applyBorder="1" applyAlignment="1" applyProtection="1">
      <alignment horizontal="left" vertical="center" indent="1"/>
      <protection locked="0"/>
    </xf>
    <xf numFmtId="0" fontId="4" fillId="0" borderId="10" xfId="0" applyFont="1" applyFill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64" fillId="0" borderId="0" xfId="0" applyFont="1" applyFill="1" applyAlignment="1">
      <alignment vertical="center"/>
    </xf>
    <xf numFmtId="176" fontId="32" fillId="25" borderId="29" xfId="0" applyNumberFormat="1" applyFont="1" applyFill="1" applyBorder="1" applyAlignment="1" applyProtection="1">
      <alignment vertical="center"/>
      <protection/>
    </xf>
    <xf numFmtId="0" fontId="31" fillId="25" borderId="30" xfId="0" applyFont="1" applyFill="1" applyBorder="1" applyAlignment="1" applyProtection="1">
      <alignment horizontal="center" vertical="center"/>
      <protection/>
    </xf>
    <xf numFmtId="38" fontId="32" fillId="25" borderId="38" xfId="49" applyFont="1" applyFill="1" applyBorder="1" applyAlignment="1" applyProtection="1">
      <alignment horizontal="center" vertical="center"/>
      <protection/>
    </xf>
    <xf numFmtId="0" fontId="31" fillId="25" borderId="30" xfId="0" applyFont="1" applyFill="1" applyBorder="1" applyAlignment="1" applyProtection="1">
      <alignment vertical="center"/>
      <protection/>
    </xf>
    <xf numFmtId="37" fontId="32" fillId="25" borderId="30" xfId="49" applyNumberFormat="1" applyFont="1" applyFill="1" applyBorder="1" applyAlignment="1" applyProtection="1">
      <alignment vertical="center"/>
      <protection/>
    </xf>
    <xf numFmtId="0" fontId="31" fillId="25" borderId="31" xfId="0" applyFont="1" applyFill="1" applyBorder="1" applyAlignment="1" applyProtection="1">
      <alignment vertical="center"/>
      <protection/>
    </xf>
    <xf numFmtId="0" fontId="31" fillId="25" borderId="28" xfId="0" applyFont="1" applyFill="1" applyBorder="1" applyAlignment="1" applyProtection="1">
      <alignment horizontal="center" vertical="center"/>
      <protection/>
    </xf>
    <xf numFmtId="176" fontId="31" fillId="25" borderId="29" xfId="0" applyNumberFormat="1" applyFont="1" applyFill="1" applyBorder="1" applyAlignment="1" applyProtection="1">
      <alignment vertical="center"/>
      <protection/>
    </xf>
    <xf numFmtId="38" fontId="31" fillId="25" borderId="38" xfId="49" applyFont="1" applyFill="1" applyBorder="1" applyAlignment="1" applyProtection="1">
      <alignment horizontal="center" vertical="center"/>
      <protection/>
    </xf>
    <xf numFmtId="3" fontId="31" fillId="25" borderId="30" xfId="49" applyNumberFormat="1" applyFont="1" applyFill="1" applyBorder="1" applyAlignment="1" applyProtection="1">
      <alignment vertical="center"/>
      <protection/>
    </xf>
    <xf numFmtId="0" fontId="65" fillId="0" borderId="0" xfId="0" applyFont="1" applyFill="1" applyAlignment="1">
      <alignment horizontal="left" vertical="center" indent="1"/>
    </xf>
    <xf numFmtId="0" fontId="64" fillId="0" borderId="0" xfId="0" applyFont="1" applyFill="1" applyAlignment="1">
      <alignment vertical="center"/>
    </xf>
    <xf numFmtId="0" fontId="56" fillId="24" borderId="10" xfId="0" applyFont="1" applyFill="1" applyBorder="1" applyAlignment="1" applyProtection="1">
      <alignment vertical="center" shrinkToFit="1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22" fillId="0" borderId="40" xfId="0" applyFont="1" applyFill="1" applyBorder="1" applyAlignment="1" applyProtection="1">
      <alignment horizontal="center" vertical="center"/>
      <protection hidden="1"/>
    </xf>
    <xf numFmtId="0" fontId="37" fillId="0" borderId="41" xfId="0" applyFont="1" applyBorder="1" applyAlignment="1" applyProtection="1">
      <alignment horizontal="center" vertical="center"/>
      <protection hidden="1"/>
    </xf>
    <xf numFmtId="0" fontId="4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37" fillId="0" borderId="42" xfId="0" applyFont="1" applyBorder="1" applyAlignment="1" applyProtection="1">
      <alignment horizontal="center" vertical="center"/>
      <protection hidden="1"/>
    </xf>
    <xf numFmtId="0" fontId="22" fillId="0" borderId="43" xfId="0" applyFont="1" applyFill="1" applyBorder="1" applyAlignment="1" applyProtection="1">
      <alignment horizontal="center" vertical="center"/>
      <protection hidden="1"/>
    </xf>
    <xf numFmtId="0" fontId="22" fillId="0" borderId="44" xfId="0" applyFont="1" applyFill="1" applyBorder="1" applyAlignment="1" applyProtection="1">
      <alignment horizontal="center" vertical="center"/>
      <protection hidden="1"/>
    </xf>
    <xf numFmtId="0" fontId="22" fillId="0" borderId="45" xfId="0" applyFont="1" applyFill="1" applyBorder="1" applyAlignment="1" applyProtection="1">
      <alignment horizontal="center" vertical="center"/>
      <protection hidden="1"/>
    </xf>
    <xf numFmtId="0" fontId="22" fillId="0" borderId="46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vertical="center" indent="1"/>
      <protection locked="0"/>
    </xf>
    <xf numFmtId="0" fontId="44" fillId="0" borderId="10" xfId="0" applyFont="1" applyBorder="1" applyAlignment="1" applyProtection="1">
      <alignment horizontal="left" vertical="center" inden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0" fontId="67" fillId="0" borderId="0" xfId="0" applyFont="1" applyAlignment="1" applyProtection="1">
      <alignment horizontal="left" vertical="center"/>
      <protection hidden="1"/>
    </xf>
    <xf numFmtId="0" fontId="57" fillId="3" borderId="10" xfId="0" applyFont="1" applyFill="1" applyBorder="1" applyAlignment="1" applyProtection="1">
      <alignment vertical="center" shrinkToFit="1"/>
      <protection hidden="1" locked="0"/>
    </xf>
    <xf numFmtId="0" fontId="16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28" fillId="26" borderId="0" xfId="0" applyFont="1" applyFill="1" applyBorder="1" applyAlignment="1">
      <alignment horizontal="left" vertical="top" wrapText="1"/>
    </xf>
    <xf numFmtId="0" fontId="23" fillId="0" borderId="47" xfId="0" applyFont="1" applyBorder="1" applyAlignment="1">
      <alignment horizontal="left" vertical="center" wrapText="1" indent="2"/>
    </xf>
    <xf numFmtId="0" fontId="23" fillId="0" borderId="48" xfId="0" applyFont="1" applyBorder="1" applyAlignment="1">
      <alignment horizontal="left" vertical="center" wrapText="1" indent="2"/>
    </xf>
    <xf numFmtId="0" fontId="23" fillId="0" borderId="49" xfId="0" applyFont="1" applyBorder="1" applyAlignment="1">
      <alignment horizontal="left" vertical="center" wrapText="1" indent="2"/>
    </xf>
    <xf numFmtId="0" fontId="23" fillId="0" borderId="50" xfId="0" applyFont="1" applyBorder="1" applyAlignment="1">
      <alignment horizontal="left" vertical="center" wrapText="1" indent="2"/>
    </xf>
    <xf numFmtId="0" fontId="23" fillId="0" borderId="0" xfId="0" applyFont="1" applyBorder="1" applyAlignment="1">
      <alignment horizontal="left" vertical="center" wrapText="1" indent="2"/>
    </xf>
    <xf numFmtId="0" fontId="23" fillId="0" borderId="51" xfId="0" applyFont="1" applyBorder="1" applyAlignment="1">
      <alignment horizontal="left" vertical="center" wrapText="1" indent="2"/>
    </xf>
    <xf numFmtId="0" fontId="23" fillId="0" borderId="52" xfId="0" applyFont="1" applyBorder="1" applyAlignment="1">
      <alignment horizontal="left" vertical="center" wrapText="1" indent="2"/>
    </xf>
    <xf numFmtId="0" fontId="23" fillId="0" borderId="39" xfId="0" applyFont="1" applyBorder="1" applyAlignment="1">
      <alignment horizontal="left" vertical="center" wrapText="1" indent="2"/>
    </xf>
    <xf numFmtId="0" fontId="23" fillId="0" borderId="35" xfId="0" applyFont="1" applyBorder="1" applyAlignment="1">
      <alignment horizontal="left" vertical="center" wrapText="1" indent="2"/>
    </xf>
    <xf numFmtId="0" fontId="63" fillId="17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left" vertical="center" indent="1"/>
      <protection hidden="1"/>
    </xf>
    <xf numFmtId="0" fontId="11" fillId="0" borderId="42" xfId="0" applyFont="1" applyBorder="1" applyAlignment="1" applyProtection="1">
      <alignment horizontal="left" vertical="center" indent="1"/>
      <protection hidden="1"/>
    </xf>
    <xf numFmtId="0" fontId="2" fillId="24" borderId="20" xfId="0" applyFont="1" applyFill="1" applyBorder="1" applyAlignment="1" applyProtection="1">
      <alignment horizontal="center" vertical="center"/>
      <protection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24" borderId="23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 hidden="1"/>
    </xf>
    <xf numFmtId="0" fontId="10" fillId="0" borderId="37" xfId="0" applyFont="1" applyBorder="1" applyAlignment="1" applyProtection="1">
      <alignment horizontal="left" vertical="center"/>
      <protection locked="0"/>
    </xf>
    <xf numFmtId="0" fontId="10" fillId="0" borderId="53" xfId="0" applyFont="1" applyBorder="1" applyAlignment="1" applyProtection="1">
      <alignment horizontal="left" vertical="center"/>
      <protection locked="0"/>
    </xf>
    <xf numFmtId="0" fontId="10" fillId="0" borderId="42" xfId="0" applyFont="1" applyBorder="1" applyAlignment="1" applyProtection="1">
      <alignment horizontal="left" vertical="center"/>
      <protection locked="0"/>
    </xf>
    <xf numFmtId="0" fontId="27" fillId="27" borderId="0" xfId="0" applyFont="1" applyFill="1" applyAlignment="1" applyProtection="1">
      <alignment horizontal="center" vertical="center"/>
      <protection hidden="1"/>
    </xf>
    <xf numFmtId="0" fontId="31" fillId="24" borderId="37" xfId="0" applyFont="1" applyFill="1" applyBorder="1" applyAlignment="1" applyProtection="1">
      <alignment horizontal="center" vertical="center"/>
      <protection/>
    </xf>
    <xf numFmtId="0" fontId="31" fillId="24" borderId="53" xfId="0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right" vertical="center"/>
      <protection/>
    </xf>
    <xf numFmtId="0" fontId="36" fillId="0" borderId="48" xfId="0" applyFont="1" applyBorder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7" fillId="17" borderId="0" xfId="0" applyFont="1" applyFill="1" applyAlignment="1">
      <alignment horizontal="center" vertical="center"/>
    </xf>
    <xf numFmtId="0" fontId="34" fillId="0" borderId="37" xfId="0" applyFont="1" applyBorder="1" applyAlignment="1" applyProtection="1">
      <alignment horizontal="left" vertical="center"/>
      <protection locked="0"/>
    </xf>
    <xf numFmtId="0" fontId="34" fillId="0" borderId="53" xfId="0" applyFont="1" applyBorder="1" applyAlignment="1" applyProtection="1">
      <alignment horizontal="left" vertical="center"/>
      <protection locked="0"/>
    </xf>
    <xf numFmtId="0" fontId="34" fillId="0" borderId="42" xfId="0" applyFont="1" applyBorder="1" applyAlignment="1" applyProtection="1">
      <alignment horizontal="left" vertical="center"/>
      <protection locked="0"/>
    </xf>
    <xf numFmtId="0" fontId="36" fillId="0" borderId="48" xfId="0" applyFont="1" applyBorder="1" applyAlignment="1" applyProtection="1">
      <alignment horizontal="center" vertical="top"/>
      <protection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31" fillId="3" borderId="37" xfId="0" applyFont="1" applyFill="1" applyBorder="1" applyAlignment="1" applyProtection="1">
      <alignment horizontal="center" vertical="center"/>
      <protection/>
    </xf>
    <xf numFmtId="0" fontId="31" fillId="3" borderId="53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 hidden="1"/>
    </xf>
    <xf numFmtId="0" fontId="2" fillId="24" borderId="20" xfId="0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10" fillId="0" borderId="14" xfId="0" applyFont="1" applyBorder="1" applyAlignment="1" applyProtection="1">
      <alignment horizontal="left" indent="1"/>
      <protection hidden="1"/>
    </xf>
    <xf numFmtId="0" fontId="11" fillId="0" borderId="57" xfId="0" applyFont="1" applyFill="1" applyBorder="1" applyAlignment="1" applyProtection="1">
      <alignment horizontal="center" vertical="center"/>
      <protection hidden="1"/>
    </xf>
    <xf numFmtId="0" fontId="11" fillId="0" borderId="58" xfId="0" applyFont="1" applyFill="1" applyBorder="1" applyAlignment="1" applyProtection="1">
      <alignment horizontal="center" vertical="center"/>
      <protection hidden="1"/>
    </xf>
    <xf numFmtId="0" fontId="11" fillId="0" borderId="59" xfId="0" applyFont="1" applyFill="1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5"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333333"/>
        </patternFill>
      </fill>
      <border/>
    </dxf>
    <dxf>
      <fill>
        <patternFill>
          <bgColor rgb="FF96969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</xdr:row>
      <xdr:rowOff>161925</xdr:rowOff>
    </xdr:from>
    <xdr:to>
      <xdr:col>12</xdr:col>
      <xdr:colOff>390525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400800" y="495300"/>
          <a:ext cx="1295400" cy="933450"/>
        </a:xfrm>
        <a:prstGeom prst="wedgeRoundRectCallout">
          <a:avLst>
            <a:gd name="adj1" fmla="val -9560"/>
            <a:gd name="adj2" fmla="val 87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1</xdr:row>
      <xdr:rowOff>142875</xdr:rowOff>
    </xdr:from>
    <xdr:to>
      <xdr:col>12</xdr:col>
      <xdr:colOff>428625</xdr:colOff>
      <xdr:row>7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6438900" y="476250"/>
          <a:ext cx="1295400" cy="933450"/>
        </a:xfrm>
        <a:prstGeom prst="wedgeRoundRectCallout">
          <a:avLst>
            <a:gd name="adj1" fmla="val -13972"/>
            <a:gd name="adj2" fmla="val 9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チーム毎全員にA・B・Cを入力し、その内の一人どこでもいいので最高タイムを100分の1秒単位で入力する。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</xdr:row>
      <xdr:rowOff>161925</xdr:rowOff>
    </xdr:from>
    <xdr:to>
      <xdr:col>12</xdr:col>
      <xdr:colOff>390525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400800" y="495300"/>
          <a:ext cx="1295400" cy="933450"/>
        </a:xfrm>
        <a:prstGeom prst="wedgeRoundRectCallout">
          <a:avLst>
            <a:gd name="adj1" fmla="val -14912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チーム毎全員にA・B・Cを入力し、その内の一人どこでもいいので最高タイムを100分の1秒単位で入力する。</a:t>
          </a:r>
        </a:p>
      </xdr:txBody>
    </xdr:sp>
    <xdr:clientData/>
  </xdr:twoCellAnchor>
  <xdr:twoCellAnchor>
    <xdr:from>
      <xdr:col>3</xdr:col>
      <xdr:colOff>704850</xdr:colOff>
      <xdr:row>25</xdr:row>
      <xdr:rowOff>76200</xdr:rowOff>
    </xdr:from>
    <xdr:to>
      <xdr:col>5</xdr:col>
      <xdr:colOff>762000</xdr:colOff>
      <xdr:row>28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2962275" y="5334000"/>
          <a:ext cx="1171575" cy="762000"/>
        </a:xfrm>
        <a:prstGeom prst="wedgeRoundRectCallout">
          <a:avLst>
            <a:gd name="adj1" fmla="val 19916"/>
            <a:gd name="adj2" fmla="val -8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学年と種目が違うとセルに色がつきます。</a:t>
          </a:r>
        </a:p>
      </xdr:txBody>
    </xdr:sp>
    <xdr:clientData/>
  </xdr:twoCellAnchor>
  <xdr:twoCellAnchor>
    <xdr:from>
      <xdr:col>1</xdr:col>
      <xdr:colOff>76200</xdr:colOff>
      <xdr:row>25</xdr:row>
      <xdr:rowOff>57150</xdr:rowOff>
    </xdr:from>
    <xdr:to>
      <xdr:col>2</xdr:col>
      <xdr:colOff>704850</xdr:colOff>
      <xdr:row>30</xdr:row>
      <xdr:rowOff>28575</xdr:rowOff>
    </xdr:to>
    <xdr:sp>
      <xdr:nvSpPr>
        <xdr:cNvPr id="3" name="AutoShape 4"/>
        <xdr:cNvSpPr>
          <a:spLocks/>
        </xdr:cNvSpPr>
      </xdr:nvSpPr>
      <xdr:spPr>
        <a:xfrm>
          <a:off x="495300" y="5314950"/>
          <a:ext cx="1543050" cy="1066800"/>
        </a:xfrm>
        <a:prstGeom prst="wedgeRoundRectCallout">
          <a:avLst>
            <a:gd name="adj1" fmla="val -27777"/>
            <a:gd name="adj2" fmla="val -75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氏名は必ず空欄を含め５文字で入力してください。
６文字以上の氏名は空欄入れない</a:t>
          </a:r>
        </a:p>
      </xdr:txBody>
    </xdr:sp>
    <xdr:clientData/>
  </xdr:twoCellAnchor>
  <xdr:twoCellAnchor>
    <xdr:from>
      <xdr:col>6</xdr:col>
      <xdr:colOff>266700</xdr:colOff>
      <xdr:row>25</xdr:row>
      <xdr:rowOff>152400</xdr:rowOff>
    </xdr:from>
    <xdr:to>
      <xdr:col>8</xdr:col>
      <xdr:colOff>419100</xdr:colOff>
      <xdr:row>30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4514850" y="5410200"/>
          <a:ext cx="1171575" cy="1028700"/>
        </a:xfrm>
        <a:prstGeom prst="wedgeRoundRectCallout">
          <a:avLst>
            <a:gd name="adj1" fmla="val -49185"/>
            <a:gd name="adj2" fmla="val -85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記録を入れないとランキングの最下位と判断され、処理されます。
練習記録でもOK</a:t>
          </a:r>
        </a:p>
      </xdr:txBody>
    </xdr:sp>
    <xdr:clientData/>
  </xdr:twoCellAnchor>
  <xdr:twoCellAnchor>
    <xdr:from>
      <xdr:col>10</xdr:col>
      <xdr:colOff>38100</xdr:colOff>
      <xdr:row>25</xdr:row>
      <xdr:rowOff>209550</xdr:rowOff>
    </xdr:from>
    <xdr:to>
      <xdr:col>12</xdr:col>
      <xdr:colOff>190500</xdr:colOff>
      <xdr:row>29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6324600" y="5467350"/>
          <a:ext cx="1171575" cy="762000"/>
        </a:xfrm>
        <a:prstGeom prst="wedgeRoundRectCallout">
          <a:avLst>
            <a:gd name="adj1" fmla="val -47560"/>
            <a:gd name="adj2" fmla="val -11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最高記録は誰の誰の欄でもかまいません。</a:t>
          </a:r>
        </a:p>
      </xdr:txBody>
    </xdr:sp>
    <xdr:clientData/>
  </xdr:twoCellAnchor>
  <xdr:twoCellAnchor>
    <xdr:from>
      <xdr:col>18</xdr:col>
      <xdr:colOff>133350</xdr:colOff>
      <xdr:row>7</xdr:row>
      <xdr:rowOff>76200</xdr:rowOff>
    </xdr:from>
    <xdr:to>
      <xdr:col>18</xdr:col>
      <xdr:colOff>1543050</xdr:colOff>
      <xdr:row>9</xdr:row>
      <xdr:rowOff>123825</xdr:rowOff>
    </xdr:to>
    <xdr:sp>
      <xdr:nvSpPr>
        <xdr:cNvPr id="6" name="AutoShape 7"/>
        <xdr:cNvSpPr>
          <a:spLocks/>
        </xdr:cNvSpPr>
      </xdr:nvSpPr>
      <xdr:spPr>
        <a:xfrm>
          <a:off x="7981950" y="1457325"/>
          <a:ext cx="1409700" cy="476250"/>
        </a:xfrm>
        <a:prstGeom prst="wedgeRoundRectCallout">
          <a:avLst>
            <a:gd name="adj1" fmla="val 3379"/>
            <a:gd name="adj2" fmla="val 134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未記入箇所の項目が表示されます。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FF00"/>
  </sheetPr>
  <dimension ref="A1:S60"/>
  <sheetViews>
    <sheetView showGridLines="0" zoomScale="80" zoomScaleNormal="80" zoomScaleSheetLayoutView="80" zoomScalePageLayoutView="0" workbookViewId="0" topLeftCell="A1">
      <selection activeCell="U12" sqref="U12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" width="6.125" style="4" customWidth="1"/>
    <col min="17" max="17" width="7.25390625" style="4" customWidth="1"/>
    <col min="18" max="16384" width="6.125" style="4" customWidth="1"/>
  </cols>
  <sheetData>
    <row r="1" spans="2:17" ht="27" customHeight="1">
      <c r="B1" s="259" t="s">
        <v>322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ht="12" customHeight="1" thickBot="1"/>
    <row r="3" spans="2:17" ht="7.5" customHeight="1">
      <c r="B3" s="250" t="s">
        <v>323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2"/>
    </row>
    <row r="4" spans="2:17" ht="18.75" customHeight="1">
      <c r="B4" s="25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5"/>
    </row>
    <row r="5" spans="2:17" ht="18.75" customHeight="1">
      <c r="B5" s="253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5"/>
    </row>
    <row r="6" spans="2:17" ht="8.25" customHeight="1" thickBot="1">
      <c r="B6" s="256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8"/>
    </row>
    <row r="7" spans="2:11" ht="12"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2:11" ht="12"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2:11" ht="18" customHeight="1">
      <c r="B9" s="249" t="s">
        <v>232</v>
      </c>
      <c r="C9" s="249"/>
      <c r="D9" s="249"/>
      <c r="E9" s="249"/>
      <c r="F9" s="249"/>
      <c r="G9" s="249"/>
      <c r="H9" s="249"/>
      <c r="I9" s="249"/>
      <c r="J9" s="249"/>
      <c r="K9" s="249"/>
    </row>
    <row r="10" spans="2:11" ht="12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9" ht="17.25" customHeight="1">
      <c r="B11" s="248" t="s">
        <v>225</v>
      </c>
      <c r="C11" s="248"/>
      <c r="D11" s="46"/>
      <c r="E11" s="46"/>
      <c r="F11" s="46"/>
      <c r="G11" s="46"/>
      <c r="H11" s="46"/>
      <c r="I11" s="46"/>
      <c r="J11" s="46"/>
      <c r="K11" s="46"/>
      <c r="L11" s="42"/>
      <c r="M11" s="42"/>
      <c r="N11" s="42"/>
      <c r="O11" s="42"/>
      <c r="P11" s="42"/>
      <c r="Q11" s="42"/>
      <c r="R11" s="42"/>
      <c r="S11" s="42"/>
    </row>
    <row r="12" spans="2:19" ht="15.75" customHeight="1">
      <c r="B12" s="47" t="s">
        <v>341</v>
      </c>
      <c r="C12" s="47"/>
      <c r="D12" s="47"/>
      <c r="E12" s="47"/>
      <c r="F12" s="47"/>
      <c r="G12" s="47"/>
      <c r="H12" s="201"/>
      <c r="I12" s="201"/>
      <c r="J12" s="201"/>
      <c r="K12" s="42"/>
      <c r="L12" s="42"/>
      <c r="M12" s="42"/>
      <c r="N12" s="42"/>
      <c r="O12" s="42"/>
      <c r="P12" s="42"/>
      <c r="Q12" s="42"/>
      <c r="R12" s="42"/>
      <c r="S12" s="42"/>
    </row>
    <row r="13" spans="2:19" ht="15.75" customHeight="1">
      <c r="B13" s="47" t="s">
        <v>291</v>
      </c>
      <c r="C13" s="47"/>
      <c r="D13" s="47"/>
      <c r="E13" s="47"/>
      <c r="F13" s="47"/>
      <c r="G13" s="47"/>
      <c r="H13" s="201"/>
      <c r="I13" s="201"/>
      <c r="J13" s="201"/>
      <c r="K13" s="42"/>
      <c r="L13" s="42"/>
      <c r="M13" s="42"/>
      <c r="N13" s="42"/>
      <c r="O13" s="42"/>
      <c r="P13" s="42"/>
      <c r="Q13" s="42"/>
      <c r="R13" s="42"/>
      <c r="S13" s="42"/>
    </row>
    <row r="14" spans="2:19" ht="15.75" customHeight="1">
      <c r="B14" s="47" t="s">
        <v>226</v>
      </c>
      <c r="C14" s="47"/>
      <c r="D14" s="47"/>
      <c r="E14" s="47"/>
      <c r="F14" s="47"/>
      <c r="G14" s="47"/>
      <c r="H14" s="201"/>
      <c r="I14" s="201"/>
      <c r="J14" s="201"/>
      <c r="K14" s="42"/>
      <c r="L14" s="42"/>
      <c r="M14" s="42"/>
      <c r="N14" s="42"/>
      <c r="O14" s="42"/>
      <c r="P14" s="42"/>
      <c r="Q14" s="42"/>
      <c r="R14" s="42"/>
      <c r="S14" s="42"/>
    </row>
    <row r="15" spans="2:19" ht="15.75" customHeight="1">
      <c r="B15" s="47" t="s">
        <v>342</v>
      </c>
      <c r="C15" s="47"/>
      <c r="D15" s="47"/>
      <c r="E15" s="47"/>
      <c r="F15" s="47"/>
      <c r="G15" s="47"/>
      <c r="H15" s="201"/>
      <c r="I15" s="201"/>
      <c r="J15" s="201"/>
      <c r="K15" s="42"/>
      <c r="L15" s="42"/>
      <c r="M15" s="42"/>
      <c r="N15" s="42"/>
      <c r="O15" s="42"/>
      <c r="P15" s="42"/>
      <c r="Q15" s="42"/>
      <c r="R15" s="42"/>
      <c r="S15" s="42"/>
    </row>
    <row r="16" spans="2:19" ht="15.75" customHeight="1">
      <c r="B16" s="47" t="s">
        <v>444</v>
      </c>
      <c r="C16" s="47"/>
      <c r="D16" s="47"/>
      <c r="E16" s="47"/>
      <c r="F16" s="47"/>
      <c r="G16" s="47"/>
      <c r="H16" s="201"/>
      <c r="I16" s="201"/>
      <c r="J16" s="201"/>
      <c r="K16" s="42"/>
      <c r="L16" s="42"/>
      <c r="M16" s="42"/>
      <c r="N16" s="42"/>
      <c r="O16" s="42"/>
      <c r="P16" s="42"/>
      <c r="Q16" s="42"/>
      <c r="R16" s="42"/>
      <c r="S16" s="42"/>
    </row>
    <row r="17" spans="2:19" ht="15.75" customHeight="1">
      <c r="B17" s="47" t="s">
        <v>231</v>
      </c>
      <c r="C17" s="47"/>
      <c r="D17" s="47"/>
      <c r="E17" s="47"/>
      <c r="F17" s="47"/>
      <c r="G17" s="47"/>
      <c r="H17" s="201"/>
      <c r="I17" s="201"/>
      <c r="J17" s="201"/>
      <c r="K17" s="42"/>
      <c r="L17" s="42"/>
      <c r="M17" s="42"/>
      <c r="N17" s="42"/>
      <c r="O17" s="42"/>
      <c r="P17" s="42"/>
      <c r="Q17" s="42"/>
      <c r="R17" s="42"/>
      <c r="S17" s="42"/>
    </row>
    <row r="18" spans="2:19" ht="14.25">
      <c r="B18" s="47" t="s">
        <v>445</v>
      </c>
      <c r="C18" s="47"/>
      <c r="D18" s="47"/>
      <c r="E18" s="47"/>
      <c r="F18" s="47"/>
      <c r="G18" s="47"/>
      <c r="H18" s="201"/>
      <c r="I18" s="201"/>
      <c r="J18" s="201"/>
      <c r="K18" s="42"/>
      <c r="L18" s="42"/>
      <c r="M18" s="42"/>
      <c r="N18" s="42"/>
      <c r="O18" s="42"/>
      <c r="P18" s="42"/>
      <c r="Q18" s="42"/>
      <c r="R18" s="42"/>
      <c r="S18" s="42"/>
    </row>
    <row r="19" spans="2:7" ht="17.25" customHeight="1">
      <c r="B19" s="47" t="s">
        <v>450</v>
      </c>
      <c r="C19" s="12"/>
      <c r="D19" s="12"/>
      <c r="E19" s="12"/>
      <c r="F19" s="12"/>
      <c r="G19" s="12"/>
    </row>
    <row r="20" spans="2:7" ht="20.25" customHeight="1">
      <c r="B20" s="47"/>
      <c r="C20" s="12"/>
      <c r="D20" s="12"/>
      <c r="E20" s="12"/>
      <c r="F20" s="12"/>
      <c r="G20" s="12"/>
    </row>
    <row r="21" spans="2:9" ht="18.75">
      <c r="B21" s="14" t="s">
        <v>446</v>
      </c>
      <c r="C21" s="2"/>
      <c r="D21" s="2"/>
      <c r="E21" s="202" t="s">
        <v>447</v>
      </c>
      <c r="F21" s="2"/>
      <c r="G21" s="2"/>
      <c r="H21" s="2"/>
      <c r="I21" s="2"/>
    </row>
    <row r="22" spans="2:9" ht="12">
      <c r="B22" s="2"/>
      <c r="C22" s="2"/>
      <c r="D22" s="2"/>
      <c r="E22" s="2"/>
      <c r="F22" s="2"/>
      <c r="G22" s="2"/>
      <c r="H22" s="2"/>
      <c r="I22" s="2"/>
    </row>
    <row r="23" spans="2:11" s="42" customFormat="1" ht="14.25">
      <c r="B23" s="15" t="s">
        <v>299</v>
      </c>
      <c r="C23" s="40"/>
      <c r="D23" s="40"/>
      <c r="E23" s="40"/>
      <c r="F23" s="40"/>
      <c r="G23" s="40"/>
      <c r="H23" s="41"/>
      <c r="I23" s="41"/>
      <c r="J23" s="41"/>
      <c r="K23" s="41"/>
    </row>
    <row r="24" spans="2:11" s="42" customFormat="1" ht="9" customHeight="1">
      <c r="B24" s="40"/>
      <c r="C24" s="40"/>
      <c r="D24" s="40"/>
      <c r="E24" s="40"/>
      <c r="F24" s="40"/>
      <c r="G24" s="40"/>
      <c r="H24" s="43"/>
      <c r="I24" s="43"/>
      <c r="J24" s="43"/>
      <c r="K24" s="43"/>
    </row>
    <row r="25" spans="2:11" s="42" customFormat="1" ht="15.75" customHeight="1">
      <c r="B25" s="40" t="s">
        <v>302</v>
      </c>
      <c r="C25" s="40"/>
      <c r="D25" s="40"/>
      <c r="E25" s="40"/>
      <c r="F25" s="40"/>
      <c r="G25" s="40"/>
      <c r="H25" s="43"/>
      <c r="I25" s="43"/>
      <c r="J25" s="43"/>
      <c r="K25" s="43"/>
    </row>
    <row r="26" spans="2:11" s="42" customFormat="1" ht="15.75" customHeight="1">
      <c r="B26" s="43" t="s">
        <v>329</v>
      </c>
      <c r="C26" s="40"/>
      <c r="D26" s="40"/>
      <c r="E26" s="40"/>
      <c r="F26" s="40"/>
      <c r="G26" s="40"/>
      <c r="H26" s="43"/>
      <c r="I26" s="43"/>
      <c r="J26" s="43"/>
      <c r="K26" s="43"/>
    </row>
    <row r="27" spans="2:11" s="42" customFormat="1" ht="14.25">
      <c r="B27" s="43"/>
      <c r="C27" s="40"/>
      <c r="D27" s="40"/>
      <c r="E27" s="40"/>
      <c r="F27" s="40"/>
      <c r="G27" s="40"/>
      <c r="H27" s="43"/>
      <c r="I27" s="43"/>
      <c r="J27" s="43"/>
      <c r="K27" s="43"/>
    </row>
    <row r="28" spans="2:9" s="42" customFormat="1" ht="14.25">
      <c r="B28" s="15" t="s">
        <v>343</v>
      </c>
      <c r="C28" s="40"/>
      <c r="D28" s="40"/>
      <c r="E28" s="40"/>
      <c r="F28" s="40"/>
      <c r="G28" s="40"/>
      <c r="H28" s="40"/>
      <c r="I28" s="40"/>
    </row>
    <row r="29" spans="2:9" s="42" customFormat="1" ht="9" customHeight="1">
      <c r="B29" s="40"/>
      <c r="C29" s="40"/>
      <c r="D29" s="40"/>
      <c r="E29" s="40"/>
      <c r="F29" s="40"/>
      <c r="G29" s="40"/>
      <c r="H29" s="40"/>
      <c r="I29" s="40"/>
    </row>
    <row r="30" spans="2:9" s="42" customFormat="1" ht="16.5" customHeight="1">
      <c r="B30" s="40" t="s">
        <v>273</v>
      </c>
      <c r="C30" s="40"/>
      <c r="D30" s="40"/>
      <c r="E30" s="40"/>
      <c r="F30" s="40"/>
      <c r="G30" s="40"/>
      <c r="H30" s="40"/>
      <c r="I30" s="40"/>
    </row>
    <row r="31" spans="2:11" s="42" customFormat="1" ht="14.25"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2:11" s="42" customFormat="1" ht="14.25">
      <c r="B32" s="15" t="s">
        <v>324</v>
      </c>
      <c r="C32" s="40"/>
      <c r="D32" s="40"/>
      <c r="E32" s="40"/>
      <c r="F32" s="40"/>
      <c r="G32" s="40"/>
      <c r="H32" s="43"/>
      <c r="I32" s="43"/>
      <c r="J32" s="43"/>
      <c r="K32" s="43"/>
    </row>
    <row r="33" spans="2:9" s="42" customFormat="1" ht="9" customHeight="1">
      <c r="B33" s="40"/>
      <c r="C33" s="40"/>
      <c r="D33" s="40"/>
      <c r="E33" s="40"/>
      <c r="F33" s="40"/>
      <c r="G33" s="40"/>
      <c r="H33" s="40"/>
      <c r="I33" s="40"/>
    </row>
    <row r="34" spans="2:9" s="42" customFormat="1" ht="16.5" customHeight="1">
      <c r="B34" s="40" t="s">
        <v>344</v>
      </c>
      <c r="C34" s="40"/>
      <c r="D34" s="40"/>
      <c r="E34" s="40"/>
      <c r="F34" s="40"/>
      <c r="G34" s="40"/>
      <c r="H34" s="40"/>
      <c r="I34" s="40"/>
    </row>
    <row r="35" spans="2:9" s="42" customFormat="1" ht="14.25">
      <c r="B35" s="42" t="s">
        <v>448</v>
      </c>
      <c r="C35" s="40"/>
      <c r="D35" s="40"/>
      <c r="E35" s="40"/>
      <c r="F35" s="40"/>
      <c r="G35" s="40"/>
      <c r="H35" s="40"/>
      <c r="I35" s="40"/>
    </row>
    <row r="36" spans="3:9" s="42" customFormat="1" ht="14.25">
      <c r="C36" s="40"/>
      <c r="D36" s="40"/>
      <c r="E36" s="40"/>
      <c r="F36" s="40"/>
      <c r="G36" s="40"/>
      <c r="H36" s="40"/>
      <c r="I36" s="40"/>
    </row>
    <row r="37" spans="2:9" s="42" customFormat="1" ht="14.25">
      <c r="B37" s="15" t="s">
        <v>325</v>
      </c>
      <c r="C37" s="40"/>
      <c r="D37" s="40"/>
      <c r="E37" s="40"/>
      <c r="F37" s="40"/>
      <c r="G37" s="40"/>
      <c r="H37" s="40"/>
      <c r="I37" s="40"/>
    </row>
    <row r="38" spans="2:9" s="42" customFormat="1" ht="9" customHeight="1">
      <c r="B38" s="40"/>
      <c r="C38" s="40"/>
      <c r="D38" s="40"/>
      <c r="E38" s="40"/>
      <c r="F38" s="40"/>
      <c r="G38" s="40"/>
      <c r="H38" s="40"/>
      <c r="I38" s="40"/>
    </row>
    <row r="39" spans="2:9" s="42" customFormat="1" ht="16.5" customHeight="1">
      <c r="B39" s="40" t="s">
        <v>301</v>
      </c>
      <c r="C39" s="40"/>
      <c r="D39" s="40"/>
      <c r="E39" s="40"/>
      <c r="F39" s="40"/>
      <c r="G39" s="40"/>
      <c r="H39" s="40"/>
      <c r="I39" s="40"/>
    </row>
    <row r="40" spans="2:9" s="42" customFormat="1" ht="14.25">
      <c r="B40" s="40"/>
      <c r="C40" s="40"/>
      <c r="D40" s="40"/>
      <c r="E40" s="40"/>
      <c r="F40" s="40"/>
      <c r="G40" s="40"/>
      <c r="H40" s="40"/>
      <c r="I40" s="40"/>
    </row>
    <row r="41" spans="2:9" s="42" customFormat="1" ht="14.25">
      <c r="B41" s="15" t="s">
        <v>326</v>
      </c>
      <c r="C41" s="40"/>
      <c r="D41" s="40"/>
      <c r="E41" s="40"/>
      <c r="F41" s="40"/>
      <c r="G41" s="40"/>
      <c r="H41" s="40"/>
      <c r="I41" s="40"/>
    </row>
    <row r="42" spans="2:9" s="42" customFormat="1" ht="9" customHeight="1">
      <c r="B42" s="40"/>
      <c r="C42" s="40"/>
      <c r="D42" s="40"/>
      <c r="E42" s="40"/>
      <c r="F42" s="40"/>
      <c r="G42" s="40"/>
      <c r="H42" s="40"/>
      <c r="I42" s="40"/>
    </row>
    <row r="43" spans="2:9" s="42" customFormat="1" ht="16.5" customHeight="1">
      <c r="B43" s="43" t="s">
        <v>296</v>
      </c>
      <c r="C43" s="40"/>
      <c r="D43" s="40"/>
      <c r="E43" s="40"/>
      <c r="F43" s="40"/>
      <c r="G43" s="40"/>
      <c r="H43" s="40"/>
      <c r="I43" s="40"/>
    </row>
    <row r="44" spans="2:9" s="42" customFormat="1" ht="16.5" customHeight="1">
      <c r="B44" s="44" t="s">
        <v>345</v>
      </c>
      <c r="C44" s="40"/>
      <c r="D44" s="40"/>
      <c r="E44" s="40"/>
      <c r="F44" s="40"/>
      <c r="G44" s="40"/>
      <c r="H44" s="40"/>
      <c r="I44" s="40"/>
    </row>
    <row r="45" spans="2:9" s="42" customFormat="1" ht="14.25">
      <c r="B45" s="40"/>
      <c r="C45" s="40"/>
      <c r="D45" s="40"/>
      <c r="E45" s="40"/>
      <c r="F45" s="40"/>
      <c r="G45" s="40"/>
      <c r="H45" s="40"/>
      <c r="I45" s="40"/>
    </row>
    <row r="46" spans="2:9" s="42" customFormat="1" ht="14.25">
      <c r="B46" s="15" t="s">
        <v>327</v>
      </c>
      <c r="C46" s="40"/>
      <c r="D46" s="40"/>
      <c r="E46" s="40"/>
      <c r="F46" s="40"/>
      <c r="G46" s="40"/>
      <c r="H46" s="40"/>
      <c r="I46" s="40"/>
    </row>
    <row r="47" spans="2:9" s="42" customFormat="1" ht="9" customHeight="1">
      <c r="B47" s="40"/>
      <c r="C47" s="40"/>
      <c r="D47" s="40"/>
      <c r="E47" s="40"/>
      <c r="F47" s="40"/>
      <c r="G47" s="40"/>
      <c r="H47" s="40"/>
      <c r="I47" s="40"/>
    </row>
    <row r="48" spans="2:9" s="42" customFormat="1" ht="16.5" customHeight="1">
      <c r="B48" s="40" t="s">
        <v>227</v>
      </c>
      <c r="C48" s="40"/>
      <c r="D48" s="40"/>
      <c r="E48" s="40"/>
      <c r="F48" s="40"/>
      <c r="G48" s="40"/>
      <c r="H48" s="40"/>
      <c r="I48" s="40"/>
    </row>
    <row r="49" spans="2:9" s="42" customFormat="1" ht="16.5" customHeight="1">
      <c r="B49" s="40"/>
      <c r="C49" s="45"/>
      <c r="D49" s="40" t="s">
        <v>328</v>
      </c>
      <c r="E49" s="40"/>
      <c r="G49" s="40"/>
      <c r="H49" s="40"/>
      <c r="I49" s="40"/>
    </row>
    <row r="50" spans="2:9" s="42" customFormat="1" ht="16.5" customHeight="1">
      <c r="B50" s="43" t="s">
        <v>228</v>
      </c>
      <c r="C50" s="43"/>
      <c r="D50" s="40"/>
      <c r="E50" s="40"/>
      <c r="F50" s="40"/>
      <c r="G50" s="40"/>
      <c r="H50" s="40"/>
      <c r="I50" s="40"/>
    </row>
    <row r="51" spans="2:11" s="42" customFormat="1" ht="16.5" customHeight="1">
      <c r="B51" s="40" t="s">
        <v>303</v>
      </c>
      <c r="C51" s="40"/>
      <c r="D51" s="40"/>
      <c r="E51" s="40"/>
      <c r="F51" s="40"/>
      <c r="G51" s="40"/>
      <c r="H51" s="40"/>
      <c r="I51" s="40"/>
      <c r="J51" s="40"/>
      <c r="K51" s="40"/>
    </row>
    <row r="52" spans="2:11" s="42" customFormat="1" ht="16.5" customHeight="1">
      <c r="B52" s="40"/>
      <c r="C52" s="40" t="s">
        <v>449</v>
      </c>
      <c r="D52" s="40"/>
      <c r="E52" s="40"/>
      <c r="F52" s="40"/>
      <c r="G52" s="40"/>
      <c r="H52" s="40"/>
      <c r="I52" s="40"/>
      <c r="J52" s="40"/>
      <c r="K52" s="40"/>
    </row>
    <row r="53" spans="2:11" s="42" customFormat="1" ht="16.5" customHeight="1">
      <c r="B53" s="40"/>
      <c r="C53" s="40" t="s">
        <v>274</v>
      </c>
      <c r="D53" s="40"/>
      <c r="E53" s="40"/>
      <c r="F53" s="40"/>
      <c r="G53" s="40"/>
      <c r="H53" s="40"/>
      <c r="I53" s="40"/>
      <c r="J53" s="40"/>
      <c r="K53" s="40"/>
    </row>
    <row r="54" spans="2:9" s="42" customFormat="1" ht="14.25">
      <c r="B54" s="43"/>
      <c r="C54" s="43"/>
      <c r="D54" s="40"/>
      <c r="E54" s="40"/>
      <c r="F54" s="40"/>
      <c r="G54" s="40"/>
      <c r="H54" s="40"/>
      <c r="I54" s="40"/>
    </row>
    <row r="55" spans="1:9" s="42" customFormat="1" ht="14.25">
      <c r="A55" s="15" t="s">
        <v>346</v>
      </c>
      <c r="B55" s="40"/>
      <c r="C55" s="43"/>
      <c r="D55" s="40"/>
      <c r="E55" s="40"/>
      <c r="F55" s="40"/>
      <c r="G55" s="40"/>
      <c r="H55" s="40"/>
      <c r="I55" s="40"/>
    </row>
    <row r="56" s="42" customFormat="1" ht="9" customHeight="1"/>
    <row r="57" s="42" customFormat="1" ht="14.25">
      <c r="B57" s="40" t="s">
        <v>347</v>
      </c>
    </row>
    <row r="58" spans="2:9" s="42" customFormat="1" ht="14.25">
      <c r="B58" s="40" t="s">
        <v>348</v>
      </c>
      <c r="C58" s="40"/>
      <c r="D58" s="40"/>
      <c r="E58" s="40"/>
      <c r="F58" s="40"/>
      <c r="G58" s="40"/>
      <c r="H58" s="40"/>
      <c r="I58" s="40"/>
    </row>
    <row r="59" spans="3:5" s="42" customFormat="1" ht="14.25">
      <c r="C59" s="40"/>
      <c r="D59" s="40"/>
      <c r="E59" s="40"/>
    </row>
    <row r="60" spans="3:5" s="42" customFormat="1" ht="14.25">
      <c r="C60" s="40"/>
      <c r="D60" s="40"/>
      <c r="E60" s="40"/>
    </row>
  </sheetData>
  <sheetProtection selectLockedCells="1"/>
  <mergeCells count="4">
    <mergeCell ref="B11:C11"/>
    <mergeCell ref="B9:K9"/>
    <mergeCell ref="B3:Q6"/>
    <mergeCell ref="B1:Q1"/>
  </mergeCell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H42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I28" sqref="I28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32" t="str">
        <f>IF('小学男子'!B1="",'小学女子'!B1,'小学男子'!B1)&amp;"大会参加者数"</f>
        <v>サーキット第３戦大会参加者数</v>
      </c>
      <c r="B1" s="32"/>
      <c r="C1" s="32"/>
      <c r="D1" s="32"/>
      <c r="E1" s="245" t="s">
        <v>463</v>
      </c>
      <c r="F1" s="34"/>
      <c r="G1" s="25"/>
      <c r="H1" s="25"/>
    </row>
    <row r="2" spans="1:8" ht="24" customHeight="1">
      <c r="A2" s="25"/>
      <c r="B2" s="25"/>
      <c r="C2" s="49" t="s">
        <v>330</v>
      </c>
      <c r="D2" s="300">
        <f>IF('申込必要事項'!D3="","",'申込必要事項'!D3)</f>
      </c>
      <c r="E2" s="300"/>
      <c r="F2" s="300"/>
      <c r="G2" s="25"/>
      <c r="H2" s="25"/>
    </row>
    <row r="3" spans="1:8" ht="18" customHeight="1" thickBot="1">
      <c r="A3" s="25"/>
      <c r="B3" s="25"/>
      <c r="C3" s="25"/>
      <c r="D3" s="25"/>
      <c r="E3" s="25"/>
      <c r="F3" s="25"/>
      <c r="G3" s="25"/>
      <c r="H3" s="25"/>
    </row>
    <row r="4" spans="1:8" ht="14.25" customHeight="1" thickBot="1">
      <c r="A4" s="237" t="s">
        <v>290</v>
      </c>
      <c r="B4" s="238" t="s">
        <v>297</v>
      </c>
      <c r="C4" s="239" t="s">
        <v>233</v>
      </c>
      <c r="D4" s="237" t="s">
        <v>290</v>
      </c>
      <c r="E4" s="238" t="s">
        <v>297</v>
      </c>
      <c r="F4" s="240" t="s">
        <v>233</v>
      </c>
      <c r="G4" s="26"/>
      <c r="H4" s="25"/>
    </row>
    <row r="5" spans="1:8" ht="16.5" customHeight="1" thickTop="1">
      <c r="A5" s="301" t="s">
        <v>229</v>
      </c>
      <c r="B5" s="78" t="s">
        <v>337</v>
      </c>
      <c r="C5" s="74">
        <f>COUNTIF('小学男子'!$F$13:$H$52,B5)</f>
        <v>0</v>
      </c>
      <c r="D5" s="301" t="s">
        <v>230</v>
      </c>
      <c r="E5" s="78" t="s">
        <v>337</v>
      </c>
      <c r="F5" s="27">
        <f>COUNTIF('小学女子'!$F$13:$H$52,E5)</f>
        <v>0</v>
      </c>
      <c r="G5" s="28"/>
      <c r="H5" s="25"/>
    </row>
    <row r="6" spans="1:8" ht="16.5" customHeight="1">
      <c r="A6" s="302"/>
      <c r="B6" s="84" t="s">
        <v>368</v>
      </c>
      <c r="C6" s="60">
        <f>COUNTIF('小学男子'!$F$13:$H$52,B6)</f>
        <v>0</v>
      </c>
      <c r="D6" s="302"/>
      <c r="E6" s="84" t="s">
        <v>368</v>
      </c>
      <c r="F6" s="29">
        <f>COUNTIF('小学女子'!$F$13:$H$52,E6)</f>
        <v>0</v>
      </c>
      <c r="G6" s="28"/>
      <c r="H6" s="25"/>
    </row>
    <row r="7" spans="1:8" ht="16.5" customHeight="1">
      <c r="A7" s="302"/>
      <c r="B7" s="84" t="s">
        <v>369</v>
      </c>
      <c r="C7" s="60">
        <f>COUNTIF('小学男子'!$F$13:$H$52,B7)</f>
        <v>0</v>
      </c>
      <c r="D7" s="302"/>
      <c r="E7" s="84" t="s">
        <v>369</v>
      </c>
      <c r="F7" s="29">
        <f>COUNTIF('小学女子'!$F$13:$H$52,E7)</f>
        <v>0</v>
      </c>
      <c r="G7" s="28"/>
      <c r="H7" s="25"/>
    </row>
    <row r="8" spans="1:8" ht="16.5" customHeight="1">
      <c r="A8" s="302"/>
      <c r="B8" s="79" t="s">
        <v>370</v>
      </c>
      <c r="C8" s="60">
        <f>COUNTIF('小学男子'!$F$13:$H$52,B8)</f>
        <v>0</v>
      </c>
      <c r="D8" s="302"/>
      <c r="E8" s="79" t="s">
        <v>370</v>
      </c>
      <c r="F8" s="29">
        <f>COUNTIF('小学女子'!$F$13:$H$52,E8)</f>
        <v>0</v>
      </c>
      <c r="G8" s="28"/>
      <c r="H8" s="25"/>
    </row>
    <row r="9" spans="1:8" ht="16.5" customHeight="1">
      <c r="A9" s="302"/>
      <c r="B9" s="79" t="s">
        <v>371</v>
      </c>
      <c r="C9" s="60">
        <f>COUNTIF('小学男子'!$F$13:$H$52,B9)</f>
        <v>0</v>
      </c>
      <c r="D9" s="302"/>
      <c r="E9" s="79" t="s">
        <v>371</v>
      </c>
      <c r="F9" s="29">
        <f>COUNTIF('小学女子'!$F$13:$H$52,E9)</f>
        <v>0</v>
      </c>
      <c r="G9" s="28"/>
      <c r="H9" s="25"/>
    </row>
    <row r="10" spans="1:8" ht="16.5" customHeight="1">
      <c r="A10" s="302"/>
      <c r="B10" s="79" t="s">
        <v>372</v>
      </c>
      <c r="C10" s="60">
        <f>COUNTIF('小学男子'!$F$13:$H$52,B10)</f>
        <v>0</v>
      </c>
      <c r="D10" s="302"/>
      <c r="E10" s="79" t="s">
        <v>372</v>
      </c>
      <c r="F10" s="29">
        <f>COUNTIF('小学女子'!$F$13:$H$52,E10)</f>
        <v>0</v>
      </c>
      <c r="G10" s="28"/>
      <c r="H10" s="25"/>
    </row>
    <row r="11" spans="1:8" ht="16.5" customHeight="1">
      <c r="A11" s="302"/>
      <c r="B11" s="79" t="s">
        <v>373</v>
      </c>
      <c r="C11" s="60">
        <f>COUNTIF('小学男子'!$F$13:$H$52,B11)</f>
        <v>0</v>
      </c>
      <c r="D11" s="302"/>
      <c r="E11" s="79" t="s">
        <v>387</v>
      </c>
      <c r="F11" s="29">
        <f>COUNTIF('小学女子'!$F$13:$H$52,E11)</f>
        <v>0</v>
      </c>
      <c r="G11" s="28"/>
      <c r="H11" s="25"/>
    </row>
    <row r="12" spans="1:8" ht="16.5" customHeight="1">
      <c r="A12" s="302"/>
      <c r="B12" s="79" t="s">
        <v>374</v>
      </c>
      <c r="C12" s="60">
        <f>COUNTIF('小学男子'!$F$13:$H$52,B12)</f>
        <v>0</v>
      </c>
      <c r="D12" s="302"/>
      <c r="E12" s="79" t="s">
        <v>388</v>
      </c>
      <c r="F12" s="29">
        <f>COUNTIF('小学女子'!$F$13:$H$52,E12)</f>
        <v>0</v>
      </c>
      <c r="G12" s="28"/>
      <c r="H12" s="25"/>
    </row>
    <row r="13" spans="1:8" ht="16.5" customHeight="1">
      <c r="A13" s="302"/>
      <c r="B13" s="79" t="s">
        <v>375</v>
      </c>
      <c r="C13" s="60">
        <f>COUNTIF('小学男子'!$F$13:$H$52,B13)</f>
        <v>0</v>
      </c>
      <c r="D13" s="302"/>
      <c r="E13" s="79" t="s">
        <v>375</v>
      </c>
      <c r="F13" s="29">
        <f>COUNTIF('小学女子'!$F$13:$H$52,E13)</f>
        <v>0</v>
      </c>
      <c r="G13" s="28"/>
      <c r="H13" s="25"/>
    </row>
    <row r="14" spans="1:8" ht="16.5" customHeight="1">
      <c r="A14" s="302"/>
      <c r="B14" s="79" t="s">
        <v>376</v>
      </c>
      <c r="C14" s="60">
        <f>COUNTIF('小学男子'!$F$13:$H$52,B14)</f>
        <v>0</v>
      </c>
      <c r="D14" s="302"/>
      <c r="E14" s="79" t="s">
        <v>376</v>
      </c>
      <c r="F14" s="29">
        <f>COUNTIF('小学女子'!$F$13:$H$52,E14)</f>
        <v>0</v>
      </c>
      <c r="G14" s="28"/>
      <c r="H14" s="25"/>
    </row>
    <row r="15" spans="1:8" ht="16.5" customHeight="1">
      <c r="A15" s="302"/>
      <c r="B15" s="79" t="s">
        <v>377</v>
      </c>
      <c r="C15" s="60">
        <f>COUNTIF('小学男子'!$F$13:$H$52,B15)</f>
        <v>0</v>
      </c>
      <c r="D15" s="302"/>
      <c r="E15" s="79" t="s">
        <v>377</v>
      </c>
      <c r="F15" s="29">
        <f>COUNTIF('小学女子'!$F$13:$H$52,E15)</f>
        <v>0</v>
      </c>
      <c r="G15" s="28"/>
      <c r="H15" s="25"/>
    </row>
    <row r="16" spans="1:8" ht="16.5" customHeight="1">
      <c r="A16" s="302"/>
      <c r="B16" s="79" t="s">
        <v>378</v>
      </c>
      <c r="C16" s="60">
        <f>COUNTIF('小学男子'!$F$13:$H$52,B16)</f>
        <v>0</v>
      </c>
      <c r="D16" s="302"/>
      <c r="E16" s="82" t="s">
        <v>378</v>
      </c>
      <c r="F16" s="29">
        <f>COUNTIF('小学女子'!$F$13:$H$52,E16)</f>
        <v>0</v>
      </c>
      <c r="G16" s="28"/>
      <c r="H16" s="25"/>
    </row>
    <row r="17" spans="1:8" ht="16.5" customHeight="1">
      <c r="A17" s="302"/>
      <c r="B17" s="79" t="s">
        <v>379</v>
      </c>
      <c r="C17" s="60">
        <f>COUNTIF('小学男子'!$F$13:$H$52,B17)</f>
        <v>0</v>
      </c>
      <c r="D17" s="302"/>
      <c r="E17" s="82" t="s">
        <v>379</v>
      </c>
      <c r="F17" s="29">
        <f>COUNTIF('小学女子'!$F$13:$H$52,E17)</f>
        <v>0</v>
      </c>
      <c r="G17" s="28"/>
      <c r="H17" s="25"/>
    </row>
    <row r="18" spans="1:8" ht="16.5" customHeight="1">
      <c r="A18" s="302"/>
      <c r="B18" s="79" t="s">
        <v>380</v>
      </c>
      <c r="C18" s="60">
        <f>COUNTIF('小学男子'!$F$13:$H$52,B18)</f>
        <v>0</v>
      </c>
      <c r="D18" s="302"/>
      <c r="E18" s="82" t="s">
        <v>380</v>
      </c>
      <c r="F18" s="29">
        <f>COUNTIF('小学女子'!$F$13:$H$52,E18)</f>
        <v>0</v>
      </c>
      <c r="G18" s="28"/>
      <c r="H18" s="25"/>
    </row>
    <row r="19" spans="1:8" ht="16.5" customHeight="1">
      <c r="A19" s="302"/>
      <c r="B19" s="79" t="s">
        <v>381</v>
      </c>
      <c r="C19" s="60">
        <f>COUNTIF('小学男子'!$F$13:$H$52,B19)</f>
        <v>0</v>
      </c>
      <c r="D19" s="302"/>
      <c r="E19" s="82" t="s">
        <v>381</v>
      </c>
      <c r="F19" s="29">
        <f>COUNTIF('小学女子'!$F$13:$H$52,E19)</f>
        <v>0</v>
      </c>
      <c r="G19" s="28"/>
      <c r="H19" s="25"/>
    </row>
    <row r="20" spans="1:8" ht="16.5" customHeight="1">
      <c r="A20" s="302"/>
      <c r="B20" s="80" t="s">
        <v>382</v>
      </c>
      <c r="C20" s="60">
        <f>COUNTIF('小学男子'!$F$13:$H$52,B20)</f>
        <v>0</v>
      </c>
      <c r="D20" s="302"/>
      <c r="E20" s="80" t="s">
        <v>382</v>
      </c>
      <c r="F20" s="29">
        <f>COUNTIF('小学女子'!$F$13:$H$52,E20)</f>
        <v>0</v>
      </c>
      <c r="G20" s="28"/>
      <c r="H20" s="25"/>
    </row>
    <row r="21" spans="1:8" ht="16.5" customHeight="1">
      <c r="A21" s="302"/>
      <c r="B21" s="80" t="s">
        <v>383</v>
      </c>
      <c r="C21" s="60">
        <f>COUNTIF('小学男子'!$F$13:$H$52,B21)</f>
        <v>0</v>
      </c>
      <c r="D21" s="302"/>
      <c r="E21" s="80" t="s">
        <v>383</v>
      </c>
      <c r="F21" s="29">
        <f>COUNTIF('小学女子'!$F$13:$H$52,E21)</f>
        <v>0</v>
      </c>
      <c r="G21" s="28"/>
      <c r="H21" s="25"/>
    </row>
    <row r="22" spans="1:8" ht="16.5" customHeight="1">
      <c r="A22" s="302"/>
      <c r="B22" s="80" t="s">
        <v>384</v>
      </c>
      <c r="C22" s="60">
        <f>COUNTIF('小学男子'!$F$13:$H$52,B22)</f>
        <v>0</v>
      </c>
      <c r="D22" s="302"/>
      <c r="E22" s="80" t="s">
        <v>384</v>
      </c>
      <c r="F22" s="29">
        <f>COUNTIF('小学女子'!$F$13:$H$52,E22)</f>
        <v>0</v>
      </c>
      <c r="G22" s="28"/>
      <c r="H22" s="25"/>
    </row>
    <row r="23" spans="1:8" ht="16.5" customHeight="1">
      <c r="A23" s="302"/>
      <c r="B23" s="80" t="s">
        <v>385</v>
      </c>
      <c r="C23" s="60">
        <f>COUNTIF('小学男子'!$F$13:$H$52,B23)</f>
        <v>0</v>
      </c>
      <c r="D23" s="302"/>
      <c r="E23" s="80" t="s">
        <v>385</v>
      </c>
      <c r="F23" s="29">
        <f>COUNTIF('小学女子'!$F$13:$H$52,E23)</f>
        <v>0</v>
      </c>
      <c r="G23" s="25"/>
      <c r="H23" s="25"/>
    </row>
    <row r="24" spans="1:8" ht="16.5" customHeight="1">
      <c r="A24" s="302"/>
      <c r="B24" s="80" t="s">
        <v>386</v>
      </c>
      <c r="C24" s="60">
        <f>COUNTIF('小学男子'!$F$13:$H$52,B24)</f>
        <v>0</v>
      </c>
      <c r="D24" s="302"/>
      <c r="E24" s="82" t="s">
        <v>386</v>
      </c>
      <c r="F24" s="29">
        <f>COUNTIF('小学女子'!$F$13:$H$52,E24)</f>
        <v>0</v>
      </c>
      <c r="G24" s="25"/>
      <c r="H24" s="25"/>
    </row>
    <row r="25" spans="1:8" ht="16.5" customHeight="1" thickBot="1">
      <c r="A25" s="303"/>
      <c r="B25" s="81"/>
      <c r="C25" s="61">
        <f>COUNTIF('小学男子'!$F$13:$H$52,B25)</f>
        <v>0</v>
      </c>
      <c r="D25" s="303"/>
      <c r="E25" s="83"/>
      <c r="F25" s="39">
        <f>COUNTIF('小学女子'!$F$13:$H$52,E25)</f>
        <v>0</v>
      </c>
      <c r="G25" s="25"/>
      <c r="H25" s="25"/>
    </row>
    <row r="26" spans="1:8" ht="16.5" customHeight="1" thickBot="1">
      <c r="A26" s="55"/>
      <c r="B26" s="56"/>
      <c r="C26" s="57"/>
      <c r="D26" s="55"/>
      <c r="E26" s="58"/>
      <c r="F26" s="59"/>
      <c r="G26" s="25"/>
      <c r="H26" s="25"/>
    </row>
    <row r="27" spans="1:8" ht="16.5" customHeight="1">
      <c r="A27" s="304" t="s">
        <v>229</v>
      </c>
      <c r="B27" s="128" t="s">
        <v>389</v>
      </c>
      <c r="C27" s="75">
        <f>IF(COUNTIF('小学男子'!$H$13:$H$52,"A")&gt;=4,1,0)+IF(COUNTIF('小学男子'!$H$13:$H$52,"B")&gt;=4,1,0)+IF(COUNTIF('小学男子'!$H$13:$H$52,"C")&gt;=4,1,0)+IF(COUNTIF('小学男子'!$H$13:$H$52,"D")&gt;=4,1,0)</f>
        <v>0</v>
      </c>
      <c r="D27" s="304" t="s">
        <v>230</v>
      </c>
      <c r="E27" s="128" t="s">
        <v>389</v>
      </c>
      <c r="F27" s="75">
        <f>IF(COUNTIF('小学女子'!$H$13:$H$52,"A")&gt;=4,1,0)+IF(COUNTIF('小学女子'!$H$13:$H$52,"B")&gt;=4,1,0)+IF(COUNTIF('小学女子'!$H$13:$H$52,"C")&gt;=4,1,0)+IF(COUNTIF('小学女子'!$H$13:$H$52,"D")&gt;=4,1,0)</f>
        <v>0</v>
      </c>
      <c r="G27" s="25"/>
      <c r="H27" s="25"/>
    </row>
    <row r="28" spans="1:8" ht="16.5" customHeight="1">
      <c r="A28" s="305"/>
      <c r="B28" s="129" t="s">
        <v>390</v>
      </c>
      <c r="C28" s="60">
        <f>IF(COUNTIF('小学男子'!$J$13:$J$52,"A")&gt;=4,1,0)+IF(COUNTIF('小学男子'!$J$13:$J$52,"B")&gt;=4,1,0)+IF(COUNTIF('小学男子'!$J$13:$J$52,"C")&gt;=4,1,0)+IF(COUNTIF('小学男子'!$J$13:$J$52,"D")&gt;=4,1,0)</f>
        <v>0</v>
      </c>
      <c r="D28" s="305"/>
      <c r="E28" s="129" t="s">
        <v>390</v>
      </c>
      <c r="F28" s="60">
        <f>IF(COUNTIF('小学女子'!$J$13:$J$52,"A")&gt;=4,1,0)+IF(COUNTIF('小学女子'!$J$13:$J$52,"B")&gt;=4,1,0)+IF(COUNTIF('小学女子'!$J$13:$J$52,"C")&gt;=4,1,0)+IF(COUNTIF('小学女子'!$J$13:$J$52,"D")&gt;=4,1,0)</f>
        <v>0</v>
      </c>
      <c r="G28" s="25"/>
      <c r="H28" s="25"/>
    </row>
    <row r="29" spans="1:8" ht="16.5" customHeight="1" thickBot="1">
      <c r="A29" s="307"/>
      <c r="B29" s="130" t="s">
        <v>391</v>
      </c>
      <c r="C29" s="231">
        <f>IF(COUNTIF('小学男子'!$L$13:$L$52,"A")&gt;=4,1,0)+IF(COUNTIF('小学男子'!$L$13:$L$52,"B")&gt;=4,1,0)+IF(COUNTIF('小学男子'!$L$13:$L$52,"C")&gt;=4,1,0)+IF(COUNTIF('小学男子'!$L$13:$L$52,"D")&gt;=4,1,0)</f>
        <v>0</v>
      </c>
      <c r="D29" s="306"/>
      <c r="E29" s="130" t="s">
        <v>391</v>
      </c>
      <c r="F29" s="61">
        <f>IF(COUNTIF('小学女子'!$L$13:$L$52,"A")&gt;=4,1,0)+IF(COUNTIF('小学女子'!$L$13:$L$52,"B")&gt;=4,1,0)+IF(COUNTIF('小学女子'!$L$13:$L$52,"C")&gt;=4,1,0)+IF(COUNTIF('小学女子'!$L$13:$L$52,"D")&gt;=4,1,0)</f>
        <v>0</v>
      </c>
      <c r="G29" s="25"/>
      <c r="H29" s="25"/>
    </row>
    <row r="30" spans="1:8" ht="16.5" customHeight="1" thickBot="1">
      <c r="A30" s="230" t="s">
        <v>455</v>
      </c>
      <c r="B30" s="232" t="s">
        <v>456</v>
      </c>
      <c r="C30" s="236">
        <f>SUM('混合リレー'!H9:H34)</f>
        <v>0</v>
      </c>
      <c r="D30" s="28"/>
      <c r="E30" s="91"/>
      <c r="F30" s="91"/>
      <c r="G30" s="25"/>
      <c r="H30" s="25"/>
    </row>
    <row r="31" spans="1:8" ht="18.75" customHeight="1">
      <c r="A31" s="25"/>
      <c r="B31" s="91"/>
      <c r="C31" s="91">
        <f>IF(COUNTIF('小学男子'!$J$13:$J$52,"A")&gt;=1,1,0)</f>
        <v>0</v>
      </c>
      <c r="D31" s="91"/>
      <c r="E31" s="91"/>
      <c r="F31" s="91">
        <f>IF(COUNTIF('小学女子'!$J$13:$J$52,"A")&gt;=1,1,0)</f>
        <v>0</v>
      </c>
      <c r="G31" s="25"/>
      <c r="H31" s="25"/>
    </row>
    <row r="32" spans="2:6" ht="18.75" customHeight="1">
      <c r="B32" s="92"/>
      <c r="C32" s="91">
        <f>IF(COUNTIF('小学男子'!$J$13:$J$52,"B")&gt;=1,1,0)</f>
        <v>0</v>
      </c>
      <c r="D32" s="92"/>
      <c r="E32" s="92"/>
      <c r="F32" s="91">
        <f>IF(COUNTIF('小学女子'!$J$13:$J$52,"B")&gt;=1,1,0)</f>
        <v>0</v>
      </c>
    </row>
    <row r="33" spans="2:6" ht="18.75" customHeight="1">
      <c r="B33" s="92"/>
      <c r="C33" s="91">
        <f>IF(COUNTIF('小学男子'!$J$13:$J$52,"C")&gt;=1,1,0)</f>
        <v>0</v>
      </c>
      <c r="D33" s="92"/>
      <c r="E33" s="92"/>
      <c r="F33" s="91">
        <f>IF(COUNTIF('小学女子'!$J$13:$J$52,"C")&gt;=1,1,0)</f>
        <v>0</v>
      </c>
    </row>
    <row r="34" spans="2:6" ht="18.75" customHeight="1">
      <c r="B34" s="92"/>
      <c r="C34" s="91">
        <f>IF(COUNTIF('小学男子'!$J$13:$J$52,"D")&gt;=1,1,0)</f>
        <v>0</v>
      </c>
      <c r="D34" s="92"/>
      <c r="E34" s="92"/>
      <c r="F34" s="91">
        <f>IF(COUNTIF('小学女子'!$J$13:$J$52,"D")&gt;=1,1,0)</f>
        <v>0</v>
      </c>
    </row>
    <row r="35" spans="2:6" ht="18.75" customHeight="1">
      <c r="B35" s="92"/>
      <c r="C35" s="91">
        <f>IF(COUNTIF('小学男子'!$J$13:$J$52,"E")&gt;=1,1,0)</f>
        <v>0</v>
      </c>
      <c r="D35" s="92"/>
      <c r="E35" s="92"/>
      <c r="F35" s="91">
        <f>IF(COUNTIF('小学女子'!$J$13:$J$52,"E")&gt;=1,1,0)</f>
        <v>0</v>
      </c>
    </row>
    <row r="36" spans="2:6" ht="18.75" customHeight="1">
      <c r="B36" s="92"/>
      <c r="C36" s="92"/>
      <c r="D36" s="92"/>
      <c r="E36" s="92"/>
      <c r="F36" s="91"/>
    </row>
    <row r="37" spans="2:6" ht="18.75" customHeight="1">
      <c r="B37" s="92"/>
      <c r="C37" s="91">
        <f>IF(COUNTIF('小学男子'!$L$13:$L$52,"A")&gt;=1,1,0)</f>
        <v>0</v>
      </c>
      <c r="D37" s="92"/>
      <c r="E37" s="92"/>
      <c r="F37" s="91">
        <f>IF(COUNTIF('小学女子'!$L$13:$L$52,"A")&gt;=1,1,0)</f>
        <v>0</v>
      </c>
    </row>
    <row r="38" spans="2:6" ht="18.75" customHeight="1">
      <c r="B38" s="92"/>
      <c r="C38" s="91">
        <f>IF(COUNTIF('小学男子'!$L$13:$L$52,"B")&gt;=1,1,0)</f>
        <v>0</v>
      </c>
      <c r="D38" s="92"/>
      <c r="E38" s="92"/>
      <c r="F38" s="91">
        <f>IF(COUNTIF('小学女子'!$L$13:$L$52,"B")&gt;=1,1,0)</f>
        <v>0</v>
      </c>
    </row>
    <row r="39" spans="2:6" ht="18.75" customHeight="1">
      <c r="B39" s="92"/>
      <c r="C39" s="91">
        <f>IF(COUNTIF('小学男子'!$L$13:$L$52,"C")&gt;=1,1,0)</f>
        <v>0</v>
      </c>
      <c r="D39" s="92"/>
      <c r="E39" s="92"/>
      <c r="F39" s="91">
        <f>IF(COUNTIF('小学女子'!$L$13:$L$52,"C")&gt;=1,1,0)</f>
        <v>0</v>
      </c>
    </row>
    <row r="40" spans="2:6" ht="18.75" customHeight="1">
      <c r="B40" s="92"/>
      <c r="C40" s="91">
        <f>IF(COUNTIF('小学男子'!$L$13:$L$52,"D")&gt;=1,1,0)</f>
        <v>0</v>
      </c>
      <c r="D40" s="92"/>
      <c r="E40" s="92"/>
      <c r="F40" s="91">
        <f>IF(COUNTIF('小学女子'!$L$13:$L$52,"D")&gt;=1,1,0)</f>
        <v>0</v>
      </c>
    </row>
    <row r="41" spans="2:6" ht="18.75" customHeight="1">
      <c r="B41" s="92"/>
      <c r="C41" s="91">
        <f>IF(COUNTIF('小学男子'!$L$13:$L$52,"E")&gt;=1,1,0)</f>
        <v>0</v>
      </c>
      <c r="D41" s="92"/>
      <c r="E41" s="92"/>
      <c r="F41" s="91">
        <f>IF(COUNTIF('小学女子'!$L$13:$L$52,"E")&gt;=1,1,0)</f>
        <v>0</v>
      </c>
    </row>
    <row r="42" spans="2:6" ht="18.75" customHeight="1">
      <c r="B42" s="92"/>
      <c r="C42" s="92"/>
      <c r="D42" s="92"/>
      <c r="E42" s="92"/>
      <c r="F42" s="92"/>
    </row>
    <row r="43" ht="18.75" customHeight="1"/>
  </sheetData>
  <sheetProtection selectLockedCells="1"/>
  <mergeCells count="5">
    <mergeCell ref="D2:F2"/>
    <mergeCell ref="A5:A25"/>
    <mergeCell ref="D5:D25"/>
    <mergeCell ref="D27:D29"/>
    <mergeCell ref="A27:A29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rgb="FF0070C0"/>
  </sheetPr>
  <dimension ref="A1:S58"/>
  <sheetViews>
    <sheetView showGridLines="0" workbookViewId="0" topLeftCell="A1">
      <pane ySplit="12" topLeftCell="BM13" activePane="bottomLeft" state="frozen"/>
      <selection pane="topLeft" activeCell="H13" sqref="H13:M35"/>
      <selection pane="bottomLeft" activeCell="B13" sqref="B13"/>
    </sheetView>
  </sheetViews>
  <sheetFormatPr defaultColWidth="9.00390625" defaultRowHeight="13.5"/>
  <cols>
    <col min="1" max="1" width="5.50390625" style="1" customWidth="1"/>
    <col min="2" max="2" width="12.00390625" style="1" customWidth="1"/>
    <col min="3" max="3" width="12.125" style="1" customWidth="1"/>
    <col min="4" max="4" width="11.00390625" style="2" customWidth="1"/>
    <col min="5" max="5" width="3.625" style="20" customWidth="1"/>
    <col min="6" max="6" width="11.50390625" style="1" customWidth="1"/>
    <col min="7" max="7" width="7.125" style="2" customWidth="1"/>
    <col min="8" max="8" width="6.25390625" style="2" customWidth="1"/>
    <col min="9" max="9" width="7.125" style="33" customWidth="1"/>
    <col min="10" max="10" width="6.25390625" style="2" customWidth="1"/>
    <col min="11" max="11" width="7.125" style="2" customWidth="1"/>
    <col min="12" max="12" width="6.25390625" style="2" customWidth="1"/>
    <col min="13" max="13" width="7.125" style="2" customWidth="1"/>
    <col min="14" max="14" width="8.875" style="103" hidden="1" customWidth="1"/>
    <col min="15" max="15" width="12.375" style="164" hidden="1" customWidth="1"/>
    <col min="16" max="16" width="5.375" style="103" hidden="1" customWidth="1"/>
    <col min="17" max="18" width="8.875" style="103" hidden="1" customWidth="1"/>
    <col min="19" max="19" width="26.625" style="2" customWidth="1"/>
    <col min="20" max="51" width="8.875" style="2" customWidth="1"/>
    <col min="52" max="52" width="46.625" style="2" customWidth="1"/>
    <col min="53" max="16384" width="9.00390625" style="2" customWidth="1"/>
  </cols>
  <sheetData>
    <row r="1" spans="1:11" ht="26.25" customHeight="1" thickBot="1">
      <c r="A1" s="143" t="s">
        <v>305</v>
      </c>
      <c r="B1" s="271" t="s">
        <v>423</v>
      </c>
      <c r="C1" s="272"/>
      <c r="D1" s="273"/>
      <c r="E1" s="35"/>
      <c r="F1" s="274" t="s">
        <v>401</v>
      </c>
      <c r="G1" s="274"/>
      <c r="H1" s="274"/>
      <c r="J1" s="50"/>
      <c r="K1" s="50"/>
    </row>
    <row r="2" spans="1:8" ht="15.75" customHeight="1" thickBot="1">
      <c r="A2" s="144"/>
      <c r="B2" s="278" t="s">
        <v>443</v>
      </c>
      <c r="C2" s="278"/>
      <c r="D2" s="278"/>
      <c r="E2" s="48"/>
      <c r="F2" s="36"/>
      <c r="G2" s="38"/>
      <c r="H2" s="51"/>
    </row>
    <row r="3" spans="1:13" ht="20.25" customHeight="1" thickBot="1">
      <c r="A3" s="143" t="s">
        <v>336</v>
      </c>
      <c r="B3" s="264" t="s">
        <v>422</v>
      </c>
      <c r="C3" s="265"/>
      <c r="D3" s="76"/>
      <c r="E3" s="77" t="s">
        <v>335</v>
      </c>
      <c r="F3" s="279" t="s">
        <v>424</v>
      </c>
      <c r="G3" s="279"/>
      <c r="H3" s="280" t="s">
        <v>425</v>
      </c>
      <c r="I3" s="280"/>
      <c r="J3" s="280"/>
      <c r="K3" s="280"/>
      <c r="L3" s="103"/>
      <c r="M3" s="103"/>
    </row>
    <row r="4" spans="1:13" ht="6" customHeight="1" thickBot="1">
      <c r="A4" s="62"/>
      <c r="B4" s="63"/>
      <c r="C4" s="48"/>
      <c r="D4" s="48"/>
      <c r="E4" s="48"/>
      <c r="F4" s="36"/>
      <c r="G4" s="38"/>
      <c r="H4" s="38"/>
      <c r="I4" s="64"/>
      <c r="J4" s="64"/>
      <c r="K4" s="64"/>
      <c r="L4" s="103"/>
      <c r="M4" s="103"/>
    </row>
    <row r="5" spans="1:13" ht="13.5" customHeight="1">
      <c r="A5" s="62"/>
      <c r="B5" s="104" t="s">
        <v>309</v>
      </c>
      <c r="C5" s="105" t="s">
        <v>310</v>
      </c>
      <c r="D5" s="106">
        <f>SUM($P$13:$P$52)</f>
        <v>12</v>
      </c>
      <c r="E5" s="107" t="s">
        <v>312</v>
      </c>
      <c r="F5" s="107" t="s">
        <v>353</v>
      </c>
      <c r="G5" s="108">
        <v>600</v>
      </c>
      <c r="H5" s="109" t="s">
        <v>314</v>
      </c>
      <c r="I5" s="168">
        <f>IF(D5="","",D5*G5)</f>
        <v>7200</v>
      </c>
      <c r="J5" s="110" t="s">
        <v>316</v>
      </c>
      <c r="K5" s="64"/>
      <c r="L5" s="103"/>
      <c r="M5" s="103"/>
    </row>
    <row r="6" spans="1:13" ht="13.5" customHeight="1">
      <c r="A6" s="62"/>
      <c r="B6" s="111"/>
      <c r="C6" s="112" t="s">
        <v>311</v>
      </c>
      <c r="D6" s="113">
        <f>COUNTIF($P$13:$P$52,2)</f>
        <v>0</v>
      </c>
      <c r="E6" s="114" t="s">
        <v>312</v>
      </c>
      <c r="F6" s="114" t="s">
        <v>353</v>
      </c>
      <c r="G6" s="169"/>
      <c r="H6" s="115" t="s">
        <v>314</v>
      </c>
      <c r="I6" s="170">
        <f>IF(D6="","",D6*G6)</f>
        <v>0</v>
      </c>
      <c r="J6" s="116" t="s">
        <v>316</v>
      </c>
      <c r="K6" s="64"/>
      <c r="L6" s="103"/>
      <c r="M6" s="103"/>
    </row>
    <row r="7" spans="1:13" ht="13.5" customHeight="1" thickBot="1">
      <c r="A7" s="62"/>
      <c r="B7" s="111"/>
      <c r="C7" s="117" t="s">
        <v>354</v>
      </c>
      <c r="D7" s="93">
        <v>3</v>
      </c>
      <c r="E7" s="118" t="s">
        <v>355</v>
      </c>
      <c r="F7" s="118" t="s">
        <v>353</v>
      </c>
      <c r="G7" s="119">
        <v>800</v>
      </c>
      <c r="H7" s="120" t="s">
        <v>314</v>
      </c>
      <c r="I7" s="171">
        <f>IF(D7="","",D7*G7)</f>
        <v>2400</v>
      </c>
      <c r="J7" s="121" t="s">
        <v>316</v>
      </c>
      <c r="K7" s="64"/>
      <c r="L7" s="103"/>
      <c r="M7" s="103"/>
    </row>
    <row r="8" spans="1:13" ht="13.5" customHeight="1" thickBot="1">
      <c r="A8" s="62"/>
      <c r="B8" s="111"/>
      <c r="C8" s="277"/>
      <c r="D8" s="277"/>
      <c r="E8" s="104"/>
      <c r="F8" s="122"/>
      <c r="G8" s="275" t="s">
        <v>315</v>
      </c>
      <c r="H8" s="276"/>
      <c r="I8" s="172">
        <f>SUM(I5:I7)</f>
        <v>9600</v>
      </c>
      <c r="J8" s="123" t="s">
        <v>316</v>
      </c>
      <c r="K8" s="64"/>
      <c r="L8" s="103"/>
      <c r="M8" s="103"/>
    </row>
    <row r="9" spans="1:13" ht="20.25" customHeight="1">
      <c r="A9" s="62"/>
      <c r="B9" s="308" t="s">
        <v>419</v>
      </c>
      <c r="C9" s="308"/>
      <c r="D9" s="308"/>
      <c r="E9" s="308"/>
      <c r="F9" s="308"/>
      <c r="G9" s="308"/>
      <c r="H9" s="269" t="s">
        <v>367</v>
      </c>
      <c r="I9" s="269"/>
      <c r="J9" s="142">
        <v>7400</v>
      </c>
      <c r="K9" s="64"/>
      <c r="L9" s="103"/>
      <c r="M9" s="103"/>
    </row>
    <row r="10" spans="1:13" ht="15.75" customHeight="1">
      <c r="A10" s="36"/>
      <c r="B10" s="36"/>
      <c r="C10" s="36"/>
      <c r="D10" s="38"/>
      <c r="E10" s="37"/>
      <c r="F10" s="263" t="s">
        <v>399</v>
      </c>
      <c r="G10" s="263"/>
      <c r="H10" s="266" t="s">
        <v>417</v>
      </c>
      <c r="I10" s="267"/>
      <c r="J10" s="267"/>
      <c r="K10" s="267"/>
      <c r="L10" s="267"/>
      <c r="M10" s="268"/>
    </row>
    <row r="11" spans="1:18" s="22" customFormat="1" ht="15.75" customHeight="1">
      <c r="A11" s="52" t="s">
        <v>197</v>
      </c>
      <c r="B11" s="52" t="s">
        <v>420</v>
      </c>
      <c r="C11" s="52" t="s">
        <v>421</v>
      </c>
      <c r="D11" s="53" t="s">
        <v>298</v>
      </c>
      <c r="E11" s="52" t="s">
        <v>199</v>
      </c>
      <c r="F11" s="65" t="s">
        <v>224</v>
      </c>
      <c r="G11" s="66" t="s">
        <v>300</v>
      </c>
      <c r="H11" s="135" t="s">
        <v>396</v>
      </c>
      <c r="I11" s="140" t="s">
        <v>300</v>
      </c>
      <c r="J11" s="135" t="s">
        <v>397</v>
      </c>
      <c r="K11" s="140" t="s">
        <v>300</v>
      </c>
      <c r="L11" s="135" t="s">
        <v>398</v>
      </c>
      <c r="M11" s="140" t="s">
        <v>300</v>
      </c>
      <c r="N11" s="165"/>
      <c r="O11" s="165"/>
      <c r="P11" s="103"/>
      <c r="Q11" s="165"/>
      <c r="R11" s="165"/>
    </row>
    <row r="12" spans="1:19" s="5" customFormat="1" ht="15.75" customHeight="1">
      <c r="A12" s="85" t="s">
        <v>338</v>
      </c>
      <c r="B12" s="24" t="s">
        <v>289</v>
      </c>
      <c r="C12" s="24" t="s">
        <v>356</v>
      </c>
      <c r="D12" s="24" t="s">
        <v>392</v>
      </c>
      <c r="E12" s="67">
        <v>6</v>
      </c>
      <c r="F12" s="24" t="s">
        <v>395</v>
      </c>
      <c r="G12" s="68" t="s">
        <v>339</v>
      </c>
      <c r="H12" s="136"/>
      <c r="I12" s="141"/>
      <c r="J12" s="124"/>
      <c r="K12" s="125"/>
      <c r="L12" s="126" t="s">
        <v>400</v>
      </c>
      <c r="M12" s="127">
        <v>63.23</v>
      </c>
      <c r="N12" s="166"/>
      <c r="O12" s="166"/>
      <c r="P12" s="103"/>
      <c r="Q12" s="166"/>
      <c r="R12" s="166" t="s">
        <v>404</v>
      </c>
      <c r="S12" s="227" t="s">
        <v>452</v>
      </c>
    </row>
    <row r="13" spans="1:19" s="5" customFormat="1" ht="17.25" customHeight="1">
      <c r="A13" s="30">
        <v>1</v>
      </c>
      <c r="B13" s="96" t="s">
        <v>357</v>
      </c>
      <c r="C13" s="96"/>
      <c r="D13" s="97" t="str">
        <f aca="true" t="shared" si="0" ref="D13:D52">IF($B$3="","",$B$3)</f>
        <v>十勝帯広小</v>
      </c>
      <c r="E13" s="98">
        <v>6</v>
      </c>
      <c r="F13" s="162" t="s">
        <v>395</v>
      </c>
      <c r="G13" s="99">
        <v>15.33</v>
      </c>
      <c r="H13" s="155"/>
      <c r="I13" s="156"/>
      <c r="J13" s="155"/>
      <c r="K13" s="156"/>
      <c r="L13" s="157" t="s">
        <v>351</v>
      </c>
      <c r="M13" s="156">
        <v>59.65</v>
      </c>
      <c r="N13" s="166" t="str">
        <f>IF('参加人数'!B5="","",'参加人数'!B5)</f>
        <v>3年100m</v>
      </c>
      <c r="O13" s="166"/>
      <c r="P13" s="103">
        <f aca="true" t="shared" si="1" ref="P13:P52">COUNTA(F13)</f>
        <v>1</v>
      </c>
      <c r="Q13" s="166"/>
      <c r="R13" s="166">
        <f aca="true" t="shared" si="2" ref="R13:R52">IF(F13="","",IF(VALUE(LEFT(F13,1))=E13,"",1))</f>
      </c>
      <c r="S13" s="228" t="s">
        <v>454</v>
      </c>
    </row>
    <row r="14" spans="1:18" s="5" customFormat="1" ht="17.25" customHeight="1">
      <c r="A14" s="30">
        <v>2</v>
      </c>
      <c r="B14" s="96" t="s">
        <v>358</v>
      </c>
      <c r="C14" s="96" t="s">
        <v>426</v>
      </c>
      <c r="D14" s="97" t="str">
        <f t="shared" si="0"/>
        <v>十勝帯広小</v>
      </c>
      <c r="E14" s="98">
        <v>6</v>
      </c>
      <c r="F14" s="162" t="s">
        <v>395</v>
      </c>
      <c r="G14" s="99">
        <v>14.98</v>
      </c>
      <c r="H14" s="155"/>
      <c r="I14" s="156"/>
      <c r="J14" s="155"/>
      <c r="K14" s="156"/>
      <c r="L14" s="157" t="s">
        <v>351</v>
      </c>
      <c r="M14" s="156"/>
      <c r="N14" s="166" t="str">
        <f>IF('参加人数'!B6="","",'参加人数'!B6)</f>
        <v>4年100m</v>
      </c>
      <c r="O14" s="166"/>
      <c r="P14" s="103">
        <f t="shared" si="1"/>
        <v>1</v>
      </c>
      <c r="Q14" s="166"/>
      <c r="R14" s="166">
        <f t="shared" si="2"/>
      </c>
    </row>
    <row r="15" spans="1:18" s="5" customFormat="1" ht="17.25" customHeight="1">
      <c r="A15" s="30">
        <v>3</v>
      </c>
      <c r="B15" s="96" t="s">
        <v>359</v>
      </c>
      <c r="C15" s="96" t="s">
        <v>427</v>
      </c>
      <c r="D15" s="97" t="str">
        <f t="shared" si="0"/>
        <v>十勝帯広小</v>
      </c>
      <c r="E15" s="98">
        <v>6</v>
      </c>
      <c r="F15" s="162" t="s">
        <v>439</v>
      </c>
      <c r="G15" s="99" t="s">
        <v>442</v>
      </c>
      <c r="H15" s="155"/>
      <c r="I15" s="156"/>
      <c r="J15" s="155"/>
      <c r="K15" s="156"/>
      <c r="L15" s="157" t="s">
        <v>351</v>
      </c>
      <c r="M15" s="156"/>
      <c r="N15" s="166" t="str">
        <f>IF('参加人数'!B7="","",'参加人数'!B7)</f>
        <v>5年100m</v>
      </c>
      <c r="O15" s="166"/>
      <c r="P15" s="103">
        <f t="shared" si="1"/>
        <v>1</v>
      </c>
      <c r="Q15" s="166"/>
      <c r="R15" s="166">
        <f t="shared" si="2"/>
      </c>
    </row>
    <row r="16" spans="1:18" s="5" customFormat="1" ht="17.25" customHeight="1">
      <c r="A16" s="30">
        <v>4</v>
      </c>
      <c r="B16" s="96" t="s">
        <v>360</v>
      </c>
      <c r="C16" s="96" t="s">
        <v>428</v>
      </c>
      <c r="D16" s="97" t="str">
        <f t="shared" si="0"/>
        <v>十勝帯広小</v>
      </c>
      <c r="E16" s="98">
        <v>6</v>
      </c>
      <c r="F16" s="162" t="s">
        <v>405</v>
      </c>
      <c r="G16" s="99">
        <v>1.2</v>
      </c>
      <c r="H16" s="155"/>
      <c r="I16" s="156"/>
      <c r="J16" s="155"/>
      <c r="K16" s="156"/>
      <c r="L16" s="157" t="s">
        <v>351</v>
      </c>
      <c r="M16" s="156"/>
      <c r="N16" s="166" t="str">
        <f>IF('参加人数'!B8="","",'参加人数'!B8)</f>
        <v>6年100m</v>
      </c>
      <c r="O16" s="166"/>
      <c r="P16" s="103">
        <f t="shared" si="1"/>
        <v>1</v>
      </c>
      <c r="Q16" s="166"/>
      <c r="R16" s="166">
        <f t="shared" si="2"/>
      </c>
    </row>
    <row r="17" spans="1:18" s="5" customFormat="1" ht="17.25" customHeight="1">
      <c r="A17" s="30">
        <v>5</v>
      </c>
      <c r="B17" s="96" t="s">
        <v>361</v>
      </c>
      <c r="C17" s="96" t="s">
        <v>429</v>
      </c>
      <c r="D17" s="97" t="str">
        <f t="shared" si="0"/>
        <v>十勝帯広小</v>
      </c>
      <c r="E17" s="98">
        <v>5</v>
      </c>
      <c r="F17" s="162" t="s">
        <v>418</v>
      </c>
      <c r="G17" s="99">
        <v>14.66</v>
      </c>
      <c r="H17" s="155"/>
      <c r="I17" s="156"/>
      <c r="J17" s="155" t="s">
        <v>351</v>
      </c>
      <c r="K17" s="156">
        <v>63.25</v>
      </c>
      <c r="L17" s="157"/>
      <c r="M17" s="156"/>
      <c r="N17" s="166" t="str">
        <f>IF('参加人数'!B9="","",'参加人数'!B9)</f>
        <v>3年800m</v>
      </c>
      <c r="O17" s="166"/>
      <c r="P17" s="103">
        <f t="shared" si="1"/>
        <v>1</v>
      </c>
      <c r="Q17" s="166"/>
      <c r="R17" s="166">
        <f t="shared" si="2"/>
      </c>
    </row>
    <row r="18" spans="1:19" s="5" customFormat="1" ht="17.25" customHeight="1">
      <c r="A18" s="30">
        <v>6</v>
      </c>
      <c r="B18" s="96" t="s">
        <v>362</v>
      </c>
      <c r="C18" s="96" t="s">
        <v>430</v>
      </c>
      <c r="D18" s="97" t="str">
        <f t="shared" si="0"/>
        <v>十勝帯広小</v>
      </c>
      <c r="E18" s="98">
        <v>5</v>
      </c>
      <c r="F18" s="162" t="s">
        <v>418</v>
      </c>
      <c r="G18" s="99"/>
      <c r="H18" s="155"/>
      <c r="I18" s="156"/>
      <c r="J18" s="155" t="s">
        <v>351</v>
      </c>
      <c r="K18" s="156"/>
      <c r="L18" s="157"/>
      <c r="M18" s="156"/>
      <c r="N18" s="166" t="str">
        <f>IF('参加人数'!B10="","",'参加人数'!B10)</f>
        <v>4年800m</v>
      </c>
      <c r="O18" s="166"/>
      <c r="P18" s="103">
        <f t="shared" si="1"/>
        <v>1</v>
      </c>
      <c r="Q18" s="166"/>
      <c r="R18" s="166">
        <f t="shared" si="2"/>
      </c>
      <c r="S18" s="228" t="s">
        <v>453</v>
      </c>
    </row>
    <row r="19" spans="1:18" s="5" customFormat="1" ht="17.25" customHeight="1">
      <c r="A19" s="30">
        <v>7</v>
      </c>
      <c r="B19" s="96" t="s">
        <v>363</v>
      </c>
      <c r="C19" s="96" t="s">
        <v>431</v>
      </c>
      <c r="D19" s="97" t="str">
        <f t="shared" si="0"/>
        <v>十勝帯広小</v>
      </c>
      <c r="E19" s="98">
        <v>5</v>
      </c>
      <c r="F19" s="162" t="s">
        <v>440</v>
      </c>
      <c r="G19" s="99">
        <v>29.65</v>
      </c>
      <c r="H19" s="155"/>
      <c r="I19" s="156"/>
      <c r="J19" s="155" t="s">
        <v>351</v>
      </c>
      <c r="K19" s="156"/>
      <c r="L19" s="157"/>
      <c r="M19" s="156"/>
      <c r="N19" s="166" t="str">
        <f>IF('参加人数'!B11="","",'参加人数'!B11)</f>
        <v>5年1500m</v>
      </c>
      <c r="O19" s="166"/>
      <c r="P19" s="103">
        <f t="shared" si="1"/>
        <v>1</v>
      </c>
      <c r="Q19" s="166"/>
      <c r="R19" s="166">
        <f t="shared" si="2"/>
      </c>
    </row>
    <row r="20" spans="1:18" s="5" customFormat="1" ht="17.25" customHeight="1">
      <c r="A20" s="30">
        <v>8</v>
      </c>
      <c r="B20" s="96" t="s">
        <v>364</v>
      </c>
      <c r="C20" s="96" t="s">
        <v>432</v>
      </c>
      <c r="D20" s="97" t="str">
        <f t="shared" si="0"/>
        <v>十勝帯広小</v>
      </c>
      <c r="E20" s="98">
        <v>5</v>
      </c>
      <c r="F20" s="162" t="s">
        <v>403</v>
      </c>
      <c r="G20" s="99">
        <v>1.1</v>
      </c>
      <c r="H20" s="155"/>
      <c r="I20" s="156"/>
      <c r="J20" s="155" t="s">
        <v>351</v>
      </c>
      <c r="K20" s="156"/>
      <c r="L20" s="157"/>
      <c r="M20" s="156"/>
      <c r="N20" s="166" t="str">
        <f>IF('参加人数'!B12="","",'参加人数'!B12)</f>
        <v>6年1500m</v>
      </c>
      <c r="O20" s="166"/>
      <c r="P20" s="103">
        <f t="shared" si="1"/>
        <v>1</v>
      </c>
      <c r="Q20" s="166"/>
      <c r="R20" s="166">
        <f t="shared" si="2"/>
      </c>
    </row>
    <row r="21" spans="1:18" s="5" customFormat="1" ht="17.25" customHeight="1">
      <c r="A21" s="30">
        <v>9</v>
      </c>
      <c r="B21" s="96" t="s">
        <v>365</v>
      </c>
      <c r="C21" s="96" t="s">
        <v>433</v>
      </c>
      <c r="D21" s="97" t="str">
        <f t="shared" si="0"/>
        <v>十勝帯広小</v>
      </c>
      <c r="E21" s="98">
        <v>5</v>
      </c>
      <c r="F21" s="162" t="s">
        <v>418</v>
      </c>
      <c r="G21" s="99">
        <v>13.95</v>
      </c>
      <c r="H21" s="155"/>
      <c r="I21" s="156"/>
      <c r="J21" s="155" t="s">
        <v>352</v>
      </c>
      <c r="K21" s="156"/>
      <c r="L21" s="157"/>
      <c r="M21" s="156"/>
      <c r="N21" s="166" t="str">
        <f>IF('参加人数'!B13="","",'参加人数'!B13)</f>
        <v>5年80mH</v>
      </c>
      <c r="O21" s="166"/>
      <c r="P21" s="103">
        <f t="shared" si="1"/>
        <v>1</v>
      </c>
      <c r="Q21" s="166"/>
      <c r="R21" s="166">
        <f t="shared" si="2"/>
      </c>
    </row>
    <row r="22" spans="1:18" s="5" customFormat="1" ht="17.25" customHeight="1">
      <c r="A22" s="30">
        <v>10</v>
      </c>
      <c r="B22" s="96" t="s">
        <v>366</v>
      </c>
      <c r="C22" s="96" t="s">
        <v>434</v>
      </c>
      <c r="D22" s="97" t="str">
        <f t="shared" si="0"/>
        <v>十勝帯広小</v>
      </c>
      <c r="E22" s="98">
        <v>5</v>
      </c>
      <c r="F22" s="162" t="s">
        <v>441</v>
      </c>
      <c r="G22" s="99">
        <v>3.66</v>
      </c>
      <c r="H22" s="155"/>
      <c r="I22" s="156"/>
      <c r="J22" s="155" t="s">
        <v>352</v>
      </c>
      <c r="K22" s="156"/>
      <c r="L22" s="157"/>
      <c r="M22" s="156"/>
      <c r="N22" s="166" t="str">
        <f>IF('参加人数'!B14="","",'参加人数'!B14)</f>
        <v>6年80mH</v>
      </c>
      <c r="O22" s="166"/>
      <c r="P22" s="103">
        <f t="shared" si="1"/>
        <v>1</v>
      </c>
      <c r="Q22" s="166"/>
      <c r="R22" s="166">
        <f t="shared" si="2"/>
      </c>
    </row>
    <row r="23" spans="1:18" s="5" customFormat="1" ht="17.25" customHeight="1">
      <c r="A23" s="30">
        <v>11</v>
      </c>
      <c r="B23" s="96" t="s">
        <v>435</v>
      </c>
      <c r="C23" s="96" t="s">
        <v>436</v>
      </c>
      <c r="D23" s="97" t="str">
        <f t="shared" si="0"/>
        <v>十勝帯広小</v>
      </c>
      <c r="E23" s="98">
        <v>5</v>
      </c>
      <c r="F23" s="162" t="s">
        <v>418</v>
      </c>
      <c r="G23" s="99">
        <v>16.98</v>
      </c>
      <c r="H23" s="155"/>
      <c r="I23" s="156"/>
      <c r="J23" s="155" t="s">
        <v>352</v>
      </c>
      <c r="K23" s="156">
        <v>65.32</v>
      </c>
      <c r="L23" s="157"/>
      <c r="M23" s="156"/>
      <c r="N23" s="166" t="str">
        <f>IF('参加人数'!B15="","",'参加人数'!B15)</f>
        <v>5年走高跳</v>
      </c>
      <c r="O23" s="166"/>
      <c r="P23" s="103">
        <f t="shared" si="1"/>
        <v>1</v>
      </c>
      <c r="Q23" s="166"/>
      <c r="R23" s="166">
        <f t="shared" si="2"/>
      </c>
    </row>
    <row r="24" spans="1:18" s="5" customFormat="1" ht="17.25" customHeight="1">
      <c r="A24" s="30">
        <v>12</v>
      </c>
      <c r="B24" s="96" t="s">
        <v>437</v>
      </c>
      <c r="C24" s="96" t="s">
        <v>438</v>
      </c>
      <c r="D24" s="97" t="str">
        <f t="shared" si="0"/>
        <v>十勝帯広小</v>
      </c>
      <c r="E24" s="98">
        <v>5</v>
      </c>
      <c r="F24" s="162" t="s">
        <v>393</v>
      </c>
      <c r="G24" s="99">
        <v>18.94</v>
      </c>
      <c r="H24" s="155"/>
      <c r="I24" s="156"/>
      <c r="J24" s="155" t="s">
        <v>352</v>
      </c>
      <c r="K24" s="156"/>
      <c r="L24" s="157"/>
      <c r="M24" s="156"/>
      <c r="N24" s="166" t="str">
        <f>IF('参加人数'!B16="","",'参加人数'!B16)</f>
        <v>6年走高跳</v>
      </c>
      <c r="O24" s="166"/>
      <c r="P24" s="103">
        <f t="shared" si="1"/>
        <v>1</v>
      </c>
      <c r="Q24" s="166"/>
      <c r="R24" s="166">
        <f t="shared" si="2"/>
        <v>1</v>
      </c>
    </row>
    <row r="25" spans="1:18" s="5" customFormat="1" ht="17.25" customHeight="1">
      <c r="A25" s="30">
        <v>13</v>
      </c>
      <c r="B25" s="96"/>
      <c r="C25" s="96"/>
      <c r="D25" s="97" t="str">
        <f t="shared" si="0"/>
        <v>十勝帯広小</v>
      </c>
      <c r="E25" s="98"/>
      <c r="F25" s="162"/>
      <c r="G25" s="99"/>
      <c r="H25" s="155"/>
      <c r="I25" s="156"/>
      <c r="J25" s="155"/>
      <c r="K25" s="156"/>
      <c r="L25" s="157"/>
      <c r="M25" s="156"/>
      <c r="N25" s="166" t="str">
        <f>IF('参加人数'!B17="","",'参加人数'!B17)</f>
        <v>4年走幅跳</v>
      </c>
      <c r="O25" s="166"/>
      <c r="P25" s="103">
        <f t="shared" si="1"/>
        <v>0</v>
      </c>
      <c r="Q25" s="166"/>
      <c r="R25" s="166">
        <f t="shared" si="2"/>
      </c>
    </row>
    <row r="26" spans="1:18" s="5" customFormat="1" ht="17.25" customHeight="1">
      <c r="A26" s="30">
        <v>14</v>
      </c>
      <c r="B26" s="96"/>
      <c r="C26" s="96"/>
      <c r="D26" s="97" t="str">
        <f t="shared" si="0"/>
        <v>十勝帯広小</v>
      </c>
      <c r="E26" s="98"/>
      <c r="F26" s="162"/>
      <c r="G26" s="99"/>
      <c r="H26" s="155"/>
      <c r="I26" s="156"/>
      <c r="J26" s="155"/>
      <c r="K26" s="156"/>
      <c r="L26" s="157"/>
      <c r="M26" s="156"/>
      <c r="N26" s="166" t="str">
        <f>IF('参加人数'!B18="","",'参加人数'!B18)</f>
        <v>5年走幅跳</v>
      </c>
      <c r="O26" s="166"/>
      <c r="P26" s="103">
        <f t="shared" si="1"/>
        <v>0</v>
      </c>
      <c r="Q26" s="166"/>
      <c r="R26" s="166">
        <f t="shared" si="2"/>
      </c>
    </row>
    <row r="27" spans="1:18" s="5" customFormat="1" ht="17.25" customHeight="1">
      <c r="A27" s="30">
        <v>15</v>
      </c>
      <c r="B27" s="96"/>
      <c r="C27" s="96"/>
      <c r="D27" s="97" t="str">
        <f t="shared" si="0"/>
        <v>十勝帯広小</v>
      </c>
      <c r="E27" s="98"/>
      <c r="F27" s="162"/>
      <c r="G27" s="99"/>
      <c r="H27" s="155"/>
      <c r="I27" s="156"/>
      <c r="J27" s="155"/>
      <c r="K27" s="156"/>
      <c r="L27" s="157"/>
      <c r="M27" s="156"/>
      <c r="N27" s="166" t="str">
        <f>IF('参加人数'!B19="","",'参加人数'!B19)</f>
        <v>6年走幅跳</v>
      </c>
      <c r="O27" s="166"/>
      <c r="P27" s="103">
        <f t="shared" si="1"/>
        <v>0</v>
      </c>
      <c r="Q27" s="166"/>
      <c r="R27" s="166">
        <f t="shared" si="2"/>
      </c>
    </row>
    <row r="28" spans="1:18" s="5" customFormat="1" ht="17.25" customHeight="1">
      <c r="A28" s="30">
        <v>16</v>
      </c>
      <c r="B28" s="96"/>
      <c r="C28" s="96"/>
      <c r="D28" s="97" t="str">
        <f t="shared" si="0"/>
        <v>十勝帯広小</v>
      </c>
      <c r="E28" s="98"/>
      <c r="F28" s="162"/>
      <c r="G28" s="99"/>
      <c r="H28" s="155"/>
      <c r="I28" s="156"/>
      <c r="J28" s="155"/>
      <c r="K28" s="156"/>
      <c r="L28" s="157"/>
      <c r="M28" s="156"/>
      <c r="N28" s="166" t="str">
        <f>IF('参加人数'!B20="","",'参加人数'!B20)</f>
        <v>3年ｼﾞｬﾍﾞﾘｯｸﾎﾞｰﾙ投</v>
      </c>
      <c r="O28" s="166"/>
      <c r="P28" s="103">
        <f t="shared" si="1"/>
        <v>0</v>
      </c>
      <c r="Q28" s="166"/>
      <c r="R28" s="166">
        <f t="shared" si="2"/>
      </c>
    </row>
    <row r="29" spans="1:18" s="5" customFormat="1" ht="17.25" customHeight="1">
      <c r="A29" s="30">
        <v>17</v>
      </c>
      <c r="B29" s="96"/>
      <c r="C29" s="96"/>
      <c r="D29" s="97" t="str">
        <f t="shared" si="0"/>
        <v>十勝帯広小</v>
      </c>
      <c r="E29" s="98"/>
      <c r="F29" s="162"/>
      <c r="G29" s="99"/>
      <c r="H29" s="155"/>
      <c r="I29" s="156"/>
      <c r="J29" s="155"/>
      <c r="K29" s="156"/>
      <c r="L29" s="157"/>
      <c r="M29" s="156"/>
      <c r="N29" s="166" t="str">
        <f>IF('参加人数'!B21="","",'参加人数'!B21)</f>
        <v>4年ｼﾞｬﾍﾞﾘｯｸﾎﾞｰﾙ投</v>
      </c>
      <c r="O29" s="166"/>
      <c r="P29" s="103">
        <f t="shared" si="1"/>
        <v>0</v>
      </c>
      <c r="Q29" s="166"/>
      <c r="R29" s="166">
        <f t="shared" si="2"/>
      </c>
    </row>
    <row r="30" spans="1:18" s="5" customFormat="1" ht="17.25" customHeight="1">
      <c r="A30" s="30">
        <v>18</v>
      </c>
      <c r="B30" s="96"/>
      <c r="C30" s="96"/>
      <c r="D30" s="97" t="str">
        <f t="shared" si="0"/>
        <v>十勝帯広小</v>
      </c>
      <c r="E30" s="98"/>
      <c r="F30" s="162"/>
      <c r="G30" s="99"/>
      <c r="H30" s="155"/>
      <c r="I30" s="156"/>
      <c r="J30" s="155"/>
      <c r="K30" s="156"/>
      <c r="L30" s="157"/>
      <c r="M30" s="156"/>
      <c r="N30" s="166" t="str">
        <f>IF('参加人数'!B22="","",'参加人数'!B22)</f>
        <v>5年ｼﾞｬﾍﾞﾘｯｸﾎﾞｰﾙ投</v>
      </c>
      <c r="O30" s="166"/>
      <c r="P30" s="103">
        <f t="shared" si="1"/>
        <v>0</v>
      </c>
      <c r="Q30" s="166"/>
      <c r="R30" s="166">
        <f t="shared" si="2"/>
      </c>
    </row>
    <row r="31" spans="1:18" s="5" customFormat="1" ht="17.25" customHeight="1">
      <c r="A31" s="30">
        <v>19</v>
      </c>
      <c r="B31" s="96"/>
      <c r="C31" s="96"/>
      <c r="D31" s="97" t="str">
        <f t="shared" si="0"/>
        <v>十勝帯広小</v>
      </c>
      <c r="E31" s="98"/>
      <c r="F31" s="162"/>
      <c r="G31" s="99"/>
      <c r="H31" s="155"/>
      <c r="I31" s="156"/>
      <c r="J31" s="155"/>
      <c r="K31" s="156"/>
      <c r="L31" s="157"/>
      <c r="M31" s="156"/>
      <c r="N31" s="166" t="str">
        <f>IF('参加人数'!B23="","",'参加人数'!B23)</f>
        <v>6年ｼﾞｬﾍﾞﾘｯｸﾎﾞｰﾙ投</v>
      </c>
      <c r="O31" s="166"/>
      <c r="P31" s="103">
        <f t="shared" si="1"/>
        <v>0</v>
      </c>
      <c r="Q31" s="166"/>
      <c r="R31" s="166">
        <f t="shared" si="2"/>
      </c>
    </row>
    <row r="32" spans="1:18" s="5" customFormat="1" ht="17.25" customHeight="1">
      <c r="A32" s="30">
        <v>20</v>
      </c>
      <c r="B32" s="96"/>
      <c r="C32" s="96"/>
      <c r="D32" s="97" t="str">
        <f t="shared" si="0"/>
        <v>十勝帯広小</v>
      </c>
      <c r="E32" s="98"/>
      <c r="F32" s="162"/>
      <c r="G32" s="99"/>
      <c r="H32" s="155"/>
      <c r="I32" s="156"/>
      <c r="J32" s="155"/>
      <c r="K32" s="156"/>
      <c r="L32" s="157"/>
      <c r="M32" s="156"/>
      <c r="N32" s="166" t="str">
        <f>IF('参加人数'!B24="","",'参加人数'!B24)</f>
        <v>6年砲丸投</v>
      </c>
      <c r="O32" s="166"/>
      <c r="P32" s="103">
        <f t="shared" si="1"/>
        <v>0</v>
      </c>
      <c r="Q32" s="166"/>
      <c r="R32" s="166">
        <f t="shared" si="2"/>
      </c>
    </row>
    <row r="33" spans="1:18" s="5" customFormat="1" ht="17.25" customHeight="1">
      <c r="A33" s="30">
        <v>21</v>
      </c>
      <c r="B33" s="96"/>
      <c r="C33" s="96"/>
      <c r="D33" s="97" t="str">
        <f t="shared" si="0"/>
        <v>十勝帯広小</v>
      </c>
      <c r="E33" s="98"/>
      <c r="F33" s="162"/>
      <c r="G33" s="99"/>
      <c r="H33" s="155"/>
      <c r="I33" s="156"/>
      <c r="J33" s="155"/>
      <c r="K33" s="156"/>
      <c r="L33" s="157"/>
      <c r="M33" s="156"/>
      <c r="N33" s="166"/>
      <c r="O33" s="166"/>
      <c r="P33" s="103">
        <f t="shared" si="1"/>
        <v>0</v>
      </c>
      <c r="Q33" s="166"/>
      <c r="R33" s="166">
        <f t="shared" si="2"/>
      </c>
    </row>
    <row r="34" spans="1:18" s="5" customFormat="1" ht="17.25" customHeight="1">
      <c r="A34" s="30">
        <v>22</v>
      </c>
      <c r="B34" s="96"/>
      <c r="C34" s="96"/>
      <c r="D34" s="97" t="str">
        <f t="shared" si="0"/>
        <v>十勝帯広小</v>
      </c>
      <c r="E34" s="98"/>
      <c r="F34" s="162"/>
      <c r="G34" s="99"/>
      <c r="H34" s="155"/>
      <c r="I34" s="156"/>
      <c r="J34" s="155"/>
      <c r="K34" s="156"/>
      <c r="L34" s="157"/>
      <c r="M34" s="156"/>
      <c r="N34" s="166"/>
      <c r="O34" s="166"/>
      <c r="P34" s="103">
        <f t="shared" si="1"/>
        <v>0</v>
      </c>
      <c r="Q34" s="166"/>
      <c r="R34" s="166">
        <f t="shared" si="2"/>
      </c>
    </row>
    <row r="35" spans="1:18" s="5" customFormat="1" ht="17.25" customHeight="1">
      <c r="A35" s="30">
        <v>23</v>
      </c>
      <c r="B35" s="96"/>
      <c r="C35" s="96"/>
      <c r="D35" s="97" t="str">
        <f t="shared" si="0"/>
        <v>十勝帯広小</v>
      </c>
      <c r="E35" s="98"/>
      <c r="F35" s="162"/>
      <c r="G35" s="99"/>
      <c r="H35" s="155"/>
      <c r="I35" s="156"/>
      <c r="J35" s="155"/>
      <c r="K35" s="156"/>
      <c r="L35" s="157"/>
      <c r="M35" s="156"/>
      <c r="N35" s="166"/>
      <c r="O35" s="166"/>
      <c r="P35" s="103">
        <f t="shared" si="1"/>
        <v>0</v>
      </c>
      <c r="Q35" s="166"/>
      <c r="R35" s="166">
        <f t="shared" si="2"/>
      </c>
    </row>
    <row r="36" spans="1:18" s="5" customFormat="1" ht="17.25" customHeight="1">
      <c r="A36" s="30">
        <v>24</v>
      </c>
      <c r="B36" s="96"/>
      <c r="C36" s="96"/>
      <c r="D36" s="97" t="str">
        <f t="shared" si="0"/>
        <v>十勝帯広小</v>
      </c>
      <c r="E36" s="98"/>
      <c r="F36" s="162"/>
      <c r="G36" s="99"/>
      <c r="H36" s="155"/>
      <c r="I36" s="156"/>
      <c r="J36" s="155"/>
      <c r="K36" s="156"/>
      <c r="L36" s="157"/>
      <c r="M36" s="156"/>
      <c r="N36" s="166"/>
      <c r="O36" s="166"/>
      <c r="P36" s="103">
        <f t="shared" si="1"/>
        <v>0</v>
      </c>
      <c r="Q36" s="166"/>
      <c r="R36" s="166">
        <f t="shared" si="2"/>
      </c>
    </row>
    <row r="37" spans="1:18" s="5" customFormat="1" ht="17.25" customHeight="1">
      <c r="A37" s="30">
        <v>25</v>
      </c>
      <c r="B37" s="96"/>
      <c r="C37" s="96"/>
      <c r="D37" s="97" t="str">
        <f t="shared" si="0"/>
        <v>十勝帯広小</v>
      </c>
      <c r="E37" s="98"/>
      <c r="F37" s="162"/>
      <c r="G37" s="99"/>
      <c r="H37" s="155"/>
      <c r="I37" s="156"/>
      <c r="J37" s="155"/>
      <c r="K37" s="156"/>
      <c r="L37" s="157"/>
      <c r="M37" s="156"/>
      <c r="N37" s="166"/>
      <c r="O37" s="166"/>
      <c r="P37" s="103">
        <f t="shared" si="1"/>
        <v>0</v>
      </c>
      <c r="Q37" s="166"/>
      <c r="R37" s="166">
        <f t="shared" si="2"/>
      </c>
    </row>
    <row r="38" spans="1:18" s="5" customFormat="1" ht="17.25" customHeight="1">
      <c r="A38" s="30">
        <v>26</v>
      </c>
      <c r="B38" s="96"/>
      <c r="C38" s="96"/>
      <c r="D38" s="97" t="str">
        <f t="shared" si="0"/>
        <v>十勝帯広小</v>
      </c>
      <c r="E38" s="98"/>
      <c r="F38" s="162"/>
      <c r="G38" s="99"/>
      <c r="H38" s="155"/>
      <c r="I38" s="156"/>
      <c r="J38" s="155"/>
      <c r="K38" s="156"/>
      <c r="L38" s="157"/>
      <c r="M38" s="156"/>
      <c r="N38" s="166"/>
      <c r="O38" s="166"/>
      <c r="P38" s="103">
        <f t="shared" si="1"/>
        <v>0</v>
      </c>
      <c r="Q38" s="166"/>
      <c r="R38" s="166">
        <f t="shared" si="2"/>
      </c>
    </row>
    <row r="39" spans="1:18" s="5" customFormat="1" ht="17.25" customHeight="1">
      <c r="A39" s="30">
        <v>27</v>
      </c>
      <c r="B39" s="96"/>
      <c r="C39" s="96"/>
      <c r="D39" s="97" t="str">
        <f t="shared" si="0"/>
        <v>十勝帯広小</v>
      </c>
      <c r="E39" s="98"/>
      <c r="F39" s="162"/>
      <c r="G39" s="99"/>
      <c r="H39" s="155"/>
      <c r="I39" s="156"/>
      <c r="J39" s="155"/>
      <c r="K39" s="156"/>
      <c r="L39" s="157"/>
      <c r="M39" s="156"/>
      <c r="N39" s="166"/>
      <c r="O39" s="166"/>
      <c r="P39" s="103">
        <f t="shared" si="1"/>
        <v>0</v>
      </c>
      <c r="Q39" s="166"/>
      <c r="R39" s="166">
        <f t="shared" si="2"/>
      </c>
    </row>
    <row r="40" spans="1:18" s="5" customFormat="1" ht="17.25" customHeight="1">
      <c r="A40" s="30">
        <v>28</v>
      </c>
      <c r="B40" s="96"/>
      <c r="C40" s="96"/>
      <c r="D40" s="97" t="str">
        <f t="shared" si="0"/>
        <v>十勝帯広小</v>
      </c>
      <c r="E40" s="98"/>
      <c r="F40" s="162"/>
      <c r="G40" s="99"/>
      <c r="H40" s="155"/>
      <c r="I40" s="156"/>
      <c r="J40" s="155"/>
      <c r="K40" s="156"/>
      <c r="L40" s="157"/>
      <c r="M40" s="156"/>
      <c r="N40" s="166"/>
      <c r="O40" s="166"/>
      <c r="P40" s="103">
        <f t="shared" si="1"/>
        <v>0</v>
      </c>
      <c r="Q40" s="166"/>
      <c r="R40" s="166">
        <f t="shared" si="2"/>
      </c>
    </row>
    <row r="41" spans="1:18" s="5" customFormat="1" ht="17.25" customHeight="1">
      <c r="A41" s="30">
        <v>29</v>
      </c>
      <c r="B41" s="96"/>
      <c r="C41" s="96"/>
      <c r="D41" s="97" t="str">
        <f t="shared" si="0"/>
        <v>十勝帯広小</v>
      </c>
      <c r="E41" s="98"/>
      <c r="F41" s="162"/>
      <c r="G41" s="99"/>
      <c r="H41" s="155"/>
      <c r="I41" s="156"/>
      <c r="J41" s="155"/>
      <c r="K41" s="156"/>
      <c r="L41" s="157"/>
      <c r="M41" s="156"/>
      <c r="N41" s="166"/>
      <c r="O41" s="166"/>
      <c r="P41" s="103">
        <f t="shared" si="1"/>
        <v>0</v>
      </c>
      <c r="Q41" s="166"/>
      <c r="R41" s="166">
        <f t="shared" si="2"/>
      </c>
    </row>
    <row r="42" spans="1:18" s="5" customFormat="1" ht="17.25" customHeight="1">
      <c r="A42" s="30">
        <v>30</v>
      </c>
      <c r="B42" s="96"/>
      <c r="C42" s="96"/>
      <c r="D42" s="97" t="str">
        <f t="shared" si="0"/>
        <v>十勝帯広小</v>
      </c>
      <c r="E42" s="98"/>
      <c r="F42" s="162"/>
      <c r="G42" s="99"/>
      <c r="H42" s="155"/>
      <c r="I42" s="156"/>
      <c r="J42" s="155"/>
      <c r="K42" s="156"/>
      <c r="L42" s="157"/>
      <c r="M42" s="156"/>
      <c r="N42" s="166"/>
      <c r="O42" s="166"/>
      <c r="P42" s="103">
        <f t="shared" si="1"/>
        <v>0</v>
      </c>
      <c r="Q42" s="166"/>
      <c r="R42" s="166">
        <f t="shared" si="2"/>
      </c>
    </row>
    <row r="43" spans="1:18" s="5" customFormat="1" ht="17.25" customHeight="1">
      <c r="A43" s="30">
        <v>31</v>
      </c>
      <c r="B43" s="96"/>
      <c r="C43" s="96"/>
      <c r="D43" s="97" t="str">
        <f t="shared" si="0"/>
        <v>十勝帯広小</v>
      </c>
      <c r="E43" s="98"/>
      <c r="F43" s="162"/>
      <c r="G43" s="99"/>
      <c r="H43" s="155"/>
      <c r="I43" s="156"/>
      <c r="J43" s="155"/>
      <c r="K43" s="156"/>
      <c r="L43" s="157"/>
      <c r="M43" s="156"/>
      <c r="N43" s="166"/>
      <c r="O43" s="166"/>
      <c r="P43" s="103">
        <f t="shared" si="1"/>
        <v>0</v>
      </c>
      <c r="Q43" s="166"/>
      <c r="R43" s="166">
        <f t="shared" si="2"/>
      </c>
    </row>
    <row r="44" spans="1:18" s="5" customFormat="1" ht="17.25" customHeight="1">
      <c r="A44" s="30">
        <v>32</v>
      </c>
      <c r="B44" s="96"/>
      <c r="C44" s="96"/>
      <c r="D44" s="97" t="str">
        <f t="shared" si="0"/>
        <v>十勝帯広小</v>
      </c>
      <c r="E44" s="98"/>
      <c r="F44" s="162"/>
      <c r="G44" s="99"/>
      <c r="H44" s="155"/>
      <c r="I44" s="156"/>
      <c r="J44" s="155"/>
      <c r="K44" s="156"/>
      <c r="L44" s="157"/>
      <c r="M44" s="156"/>
      <c r="N44" s="166"/>
      <c r="O44" s="166"/>
      <c r="P44" s="103">
        <f t="shared" si="1"/>
        <v>0</v>
      </c>
      <c r="Q44" s="166"/>
      <c r="R44" s="166">
        <f t="shared" si="2"/>
      </c>
    </row>
    <row r="45" spans="1:18" s="5" customFormat="1" ht="17.25" customHeight="1">
      <c r="A45" s="30">
        <v>33</v>
      </c>
      <c r="B45" s="96"/>
      <c r="C45" s="96"/>
      <c r="D45" s="97" t="str">
        <f t="shared" si="0"/>
        <v>十勝帯広小</v>
      </c>
      <c r="E45" s="98"/>
      <c r="F45" s="162"/>
      <c r="G45" s="99"/>
      <c r="H45" s="155"/>
      <c r="I45" s="156"/>
      <c r="J45" s="155"/>
      <c r="K45" s="156"/>
      <c r="L45" s="157"/>
      <c r="M45" s="156"/>
      <c r="N45" s="166"/>
      <c r="O45" s="166"/>
      <c r="P45" s="103">
        <f t="shared" si="1"/>
        <v>0</v>
      </c>
      <c r="Q45" s="166"/>
      <c r="R45" s="166">
        <f t="shared" si="2"/>
      </c>
    </row>
    <row r="46" spans="1:18" s="5" customFormat="1" ht="17.25" customHeight="1">
      <c r="A46" s="30">
        <v>34</v>
      </c>
      <c r="B46" s="96"/>
      <c r="C46" s="96"/>
      <c r="D46" s="97" t="str">
        <f t="shared" si="0"/>
        <v>十勝帯広小</v>
      </c>
      <c r="E46" s="98"/>
      <c r="F46" s="162"/>
      <c r="G46" s="99"/>
      <c r="H46" s="155"/>
      <c r="I46" s="156"/>
      <c r="J46" s="155"/>
      <c r="K46" s="156"/>
      <c r="L46" s="157"/>
      <c r="M46" s="156"/>
      <c r="N46" s="166"/>
      <c r="O46" s="166"/>
      <c r="P46" s="103">
        <f t="shared" si="1"/>
        <v>0</v>
      </c>
      <c r="Q46" s="166"/>
      <c r="R46" s="166">
        <f t="shared" si="2"/>
      </c>
    </row>
    <row r="47" spans="1:18" s="5" customFormat="1" ht="17.25" customHeight="1">
      <c r="A47" s="30">
        <v>35</v>
      </c>
      <c r="B47" s="96"/>
      <c r="C47" s="96"/>
      <c r="D47" s="97" t="str">
        <f t="shared" si="0"/>
        <v>十勝帯広小</v>
      </c>
      <c r="E47" s="98"/>
      <c r="F47" s="162"/>
      <c r="G47" s="99"/>
      <c r="H47" s="155"/>
      <c r="I47" s="156"/>
      <c r="J47" s="155"/>
      <c r="K47" s="156"/>
      <c r="L47" s="157"/>
      <c r="M47" s="156"/>
      <c r="N47" s="166"/>
      <c r="O47" s="166"/>
      <c r="P47" s="103">
        <f t="shared" si="1"/>
        <v>0</v>
      </c>
      <c r="Q47" s="166"/>
      <c r="R47" s="166">
        <f t="shared" si="2"/>
      </c>
    </row>
    <row r="48" spans="1:18" s="5" customFormat="1" ht="17.25" customHeight="1">
      <c r="A48" s="30">
        <v>36</v>
      </c>
      <c r="B48" s="96"/>
      <c r="C48" s="96"/>
      <c r="D48" s="97" t="str">
        <f t="shared" si="0"/>
        <v>十勝帯広小</v>
      </c>
      <c r="E48" s="98"/>
      <c r="F48" s="162"/>
      <c r="G48" s="99"/>
      <c r="H48" s="155"/>
      <c r="I48" s="156"/>
      <c r="J48" s="155"/>
      <c r="K48" s="156"/>
      <c r="L48" s="157"/>
      <c r="M48" s="156"/>
      <c r="N48" s="166"/>
      <c r="O48" s="166"/>
      <c r="P48" s="103">
        <f t="shared" si="1"/>
        <v>0</v>
      </c>
      <c r="Q48" s="166"/>
      <c r="R48" s="166">
        <f t="shared" si="2"/>
      </c>
    </row>
    <row r="49" spans="1:18" s="5" customFormat="1" ht="17.25" customHeight="1">
      <c r="A49" s="30">
        <v>37</v>
      </c>
      <c r="B49" s="96"/>
      <c r="C49" s="96"/>
      <c r="D49" s="97" t="str">
        <f t="shared" si="0"/>
        <v>十勝帯広小</v>
      </c>
      <c r="E49" s="98"/>
      <c r="F49" s="162"/>
      <c r="G49" s="99"/>
      <c r="H49" s="155"/>
      <c r="I49" s="156"/>
      <c r="J49" s="155"/>
      <c r="K49" s="156"/>
      <c r="L49" s="157"/>
      <c r="M49" s="156"/>
      <c r="N49" s="166"/>
      <c r="O49" s="166"/>
      <c r="P49" s="103">
        <f t="shared" si="1"/>
        <v>0</v>
      </c>
      <c r="Q49" s="166"/>
      <c r="R49" s="166">
        <f t="shared" si="2"/>
      </c>
    </row>
    <row r="50" spans="1:18" s="5" customFormat="1" ht="17.25" customHeight="1">
      <c r="A50" s="30">
        <v>38</v>
      </c>
      <c r="B50" s="96"/>
      <c r="C50" s="96"/>
      <c r="D50" s="97" t="str">
        <f t="shared" si="0"/>
        <v>十勝帯広小</v>
      </c>
      <c r="E50" s="98"/>
      <c r="F50" s="162"/>
      <c r="G50" s="99"/>
      <c r="H50" s="155"/>
      <c r="I50" s="156"/>
      <c r="J50" s="155"/>
      <c r="K50" s="156"/>
      <c r="L50" s="157"/>
      <c r="M50" s="156"/>
      <c r="N50" s="166"/>
      <c r="O50" s="166"/>
      <c r="P50" s="103">
        <f t="shared" si="1"/>
        <v>0</v>
      </c>
      <c r="Q50" s="166"/>
      <c r="R50" s="166">
        <f t="shared" si="2"/>
      </c>
    </row>
    <row r="51" spans="1:18" s="5" customFormat="1" ht="17.25" customHeight="1">
      <c r="A51" s="30">
        <v>39</v>
      </c>
      <c r="B51" s="96"/>
      <c r="C51" s="96"/>
      <c r="D51" s="97" t="str">
        <f t="shared" si="0"/>
        <v>十勝帯広小</v>
      </c>
      <c r="E51" s="98"/>
      <c r="F51" s="162"/>
      <c r="G51" s="99"/>
      <c r="H51" s="155"/>
      <c r="I51" s="156"/>
      <c r="J51" s="155"/>
      <c r="K51" s="156"/>
      <c r="L51" s="157"/>
      <c r="M51" s="156"/>
      <c r="N51" s="166"/>
      <c r="O51" s="166"/>
      <c r="P51" s="103">
        <f t="shared" si="1"/>
        <v>0</v>
      </c>
      <c r="Q51" s="166"/>
      <c r="R51" s="166">
        <f t="shared" si="2"/>
      </c>
    </row>
    <row r="52" spans="1:18" s="5" customFormat="1" ht="17.25" customHeight="1">
      <c r="A52" s="30">
        <v>40</v>
      </c>
      <c r="B52" s="96"/>
      <c r="C52" s="96"/>
      <c r="D52" s="97" t="str">
        <f t="shared" si="0"/>
        <v>十勝帯広小</v>
      </c>
      <c r="E52" s="98"/>
      <c r="F52" s="162"/>
      <c r="G52" s="99"/>
      <c r="H52" s="155"/>
      <c r="I52" s="156"/>
      <c r="J52" s="155"/>
      <c r="K52" s="156"/>
      <c r="L52" s="157"/>
      <c r="M52" s="156"/>
      <c r="N52" s="166"/>
      <c r="O52" s="166"/>
      <c r="P52" s="103">
        <f t="shared" si="1"/>
        <v>0</v>
      </c>
      <c r="Q52" s="166"/>
      <c r="R52" s="166">
        <f t="shared" si="2"/>
      </c>
    </row>
    <row r="53" spans="2:13" ht="12" customHeight="1">
      <c r="B53" s="167"/>
      <c r="C53" s="167"/>
      <c r="D53" s="103"/>
      <c r="E53" s="173"/>
      <c r="F53" s="167"/>
      <c r="G53" s="163"/>
      <c r="H53" s="163"/>
      <c r="I53" s="174"/>
      <c r="J53" s="163"/>
      <c r="K53" s="163"/>
      <c r="L53" s="163"/>
      <c r="M53" s="163"/>
    </row>
    <row r="54" spans="2:15" ht="18.75" customHeight="1">
      <c r="B54" s="2"/>
      <c r="C54" s="2"/>
      <c r="E54" s="2"/>
      <c r="F54" s="2"/>
      <c r="I54" s="2"/>
      <c r="O54" s="103"/>
    </row>
    <row r="55" spans="2:15" ht="18.75" customHeight="1">
      <c r="B55" s="2"/>
      <c r="C55" s="2"/>
      <c r="E55" s="2"/>
      <c r="F55" s="2"/>
      <c r="I55" s="2"/>
      <c r="O55" s="103"/>
    </row>
    <row r="56" spans="2:15" ht="18.75" customHeight="1">
      <c r="B56" s="2"/>
      <c r="C56" s="2"/>
      <c r="E56" s="2"/>
      <c r="F56" s="2"/>
      <c r="I56" s="2"/>
      <c r="O56" s="103"/>
    </row>
    <row r="57" spans="2:15" ht="20.25" customHeight="1">
      <c r="B57" s="2"/>
      <c r="C57" s="2"/>
      <c r="E57" s="2"/>
      <c r="F57" s="2"/>
      <c r="I57" s="2"/>
      <c r="O57" s="103"/>
    </row>
    <row r="58" ht="12">
      <c r="O58" s="103"/>
    </row>
  </sheetData>
  <sheetProtection sheet="1" selectLockedCells="1"/>
  <mergeCells count="12">
    <mergeCell ref="F10:G10"/>
    <mergeCell ref="B3:C3"/>
    <mergeCell ref="H10:M10"/>
    <mergeCell ref="H9:I9"/>
    <mergeCell ref="B9:G9"/>
    <mergeCell ref="B1:D1"/>
    <mergeCell ref="F1:H1"/>
    <mergeCell ref="G8:H8"/>
    <mergeCell ref="C8:D8"/>
    <mergeCell ref="B2:D2"/>
    <mergeCell ref="F3:G3"/>
    <mergeCell ref="H3:K3"/>
  </mergeCells>
  <conditionalFormatting sqref="I13:I52 K13:K52 M13:M52">
    <cfRule type="expression" priority="1" dxfId="0" stopIfTrue="1">
      <formula>H13="A"</formula>
    </cfRule>
    <cfRule type="expression" priority="2" dxfId="1" stopIfTrue="1">
      <formula>H13="B"</formula>
    </cfRule>
    <cfRule type="expression" priority="3" dxfId="2" stopIfTrue="1">
      <formula>H13="C"</formula>
    </cfRule>
  </conditionalFormatting>
  <conditionalFormatting sqref="F13:F52">
    <cfRule type="expression" priority="4" dxfId="4" stopIfTrue="1">
      <formula>$R13=1</formula>
    </cfRule>
  </conditionalFormatting>
  <dataValidations count="5">
    <dataValidation allowBlank="1" showInputMessage="1" showErrorMessage="1" imeMode="disabled" sqref="G13:G52 M13:M52 I13:I52 K13:K52"/>
    <dataValidation type="list" allowBlank="1" showInputMessage="1" showErrorMessage="1" error="入力が正しくありません&#10;" sqref="F13:F52">
      <formula1>$N$12:$N$40</formula1>
    </dataValidation>
    <dataValidation allowBlank="1" showInputMessage="1" showErrorMessage="1" imeMode="on" sqref="B13:B52 B1:D1 D13:D52"/>
    <dataValidation type="list" allowBlank="1" showInputMessage="1" showErrorMessage="1" sqref="L13:L52 H13:H52 J13:J52">
      <formula1>"A,B,C,D,E,F"</formula1>
    </dataValidation>
    <dataValidation allowBlank="1" showInputMessage="1" showErrorMessage="1" imeMode="halfKatakana" sqref="C12:C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N72"/>
  <sheetViews>
    <sheetView showGridLines="0" showRowColHeaders="0" tabSelected="1" zoomScale="110" zoomScaleNormal="110" zoomScalePageLayoutView="0" workbookViewId="0" topLeftCell="A1">
      <selection activeCell="D6" sqref="D6"/>
    </sheetView>
  </sheetViews>
  <sheetFormatPr defaultColWidth="8.875" defaultRowHeight="13.5"/>
  <cols>
    <col min="1" max="1" width="5.125" style="0" customWidth="1"/>
    <col min="2" max="2" width="8.75390625" style="0" customWidth="1"/>
    <col min="3" max="3" width="16.625" style="0" customWidth="1"/>
    <col min="4" max="4" width="25.125" style="0" customWidth="1"/>
    <col min="5" max="5" width="3.375" style="0" customWidth="1"/>
    <col min="6" max="6" width="2.25390625" style="0" customWidth="1"/>
    <col min="7" max="7" width="2.00390625" style="0" customWidth="1"/>
    <col min="8" max="8" width="12.375" style="0" customWidth="1"/>
    <col min="9" max="9" width="18.375" style="0" customWidth="1"/>
    <col min="10" max="10" width="20.875" style="0" customWidth="1"/>
    <col min="11" max="11" width="4.00390625" style="0" customWidth="1"/>
    <col min="12" max="12" width="3.875" style="0" customWidth="1"/>
    <col min="13" max="13" width="18.375" style="0" customWidth="1"/>
    <col min="14" max="14" width="13.00390625" style="0" customWidth="1"/>
  </cols>
  <sheetData>
    <row r="1" spans="1:6" ht="27.75" customHeight="1">
      <c r="A1" s="260" t="s">
        <v>331</v>
      </c>
      <c r="B1" s="260"/>
      <c r="C1" s="260"/>
      <c r="D1" s="260"/>
      <c r="E1" s="260"/>
      <c r="F1" s="260"/>
    </row>
    <row r="2" spans="1:6" ht="24">
      <c r="A2" s="17"/>
      <c r="B2" s="17"/>
      <c r="C2" s="17"/>
      <c r="D2" s="17"/>
      <c r="E2" s="16"/>
      <c r="F2" s="16"/>
    </row>
    <row r="3" spans="1:14" s="18" customFormat="1" ht="20.25" customHeight="1">
      <c r="A3" s="262" t="s">
        <v>462</v>
      </c>
      <c r="B3" s="262"/>
      <c r="C3" s="152" t="s">
        <v>350</v>
      </c>
      <c r="D3" s="211"/>
      <c r="E3" s="54"/>
      <c r="H3"/>
      <c r="I3"/>
      <c r="J3"/>
      <c r="K3"/>
      <c r="L3"/>
      <c r="M3"/>
      <c r="N3"/>
    </row>
    <row r="4" spans="1:3" ht="20.25" customHeight="1">
      <c r="A4" s="5"/>
      <c r="B4" s="5"/>
      <c r="C4" s="4"/>
    </row>
    <row r="5" spans="1:13" ht="20.25" customHeight="1">
      <c r="A5" s="261" t="s">
        <v>332</v>
      </c>
      <c r="B5" s="261"/>
      <c r="C5" s="151" t="s">
        <v>334</v>
      </c>
      <c r="D5" s="212"/>
      <c r="J5" s="2"/>
      <c r="K5" s="2"/>
      <c r="L5" s="2"/>
      <c r="M5" s="2"/>
    </row>
    <row r="6" spans="1:13" ht="20.25" customHeight="1">
      <c r="A6" s="5"/>
      <c r="B6" s="5"/>
      <c r="C6" s="151" t="s">
        <v>333</v>
      </c>
      <c r="D6" s="213"/>
      <c r="J6" s="146"/>
      <c r="K6" s="147"/>
      <c r="L6" s="147"/>
      <c r="M6" s="147"/>
    </row>
    <row r="7" spans="1:13" ht="13.5">
      <c r="A7" s="5"/>
      <c r="B7" s="5"/>
      <c r="C7" s="4"/>
      <c r="J7" s="149"/>
      <c r="K7" s="147"/>
      <c r="L7" s="147"/>
      <c r="M7" s="147"/>
    </row>
    <row r="8" spans="1:13" ht="13.5">
      <c r="A8" s="210"/>
      <c r="B8" s="210"/>
      <c r="J8" s="145"/>
      <c r="K8" s="147"/>
      <c r="L8" s="147"/>
      <c r="M8" s="147"/>
    </row>
    <row r="9" spans="1:13" ht="13.5">
      <c r="A9" s="153" t="s">
        <v>414</v>
      </c>
      <c r="J9" s="145"/>
      <c r="K9" s="147"/>
      <c r="L9" s="147"/>
      <c r="M9" s="147"/>
    </row>
    <row r="10" spans="1:13" ht="13.5">
      <c r="A10" s="153"/>
      <c r="J10" s="145"/>
      <c r="K10" s="147"/>
      <c r="L10" s="147"/>
      <c r="M10" s="147"/>
    </row>
    <row r="11" spans="1:13" ht="13.5">
      <c r="A11" s="2" t="s">
        <v>349</v>
      </c>
      <c r="B11" s="2"/>
      <c r="H11" s="150"/>
      <c r="I11" s="146"/>
      <c r="J11" s="145"/>
      <c r="K11" s="147"/>
      <c r="L11" s="147"/>
      <c r="M11" s="147"/>
    </row>
    <row r="12" spans="1:13" ht="13.5">
      <c r="A12" s="145"/>
      <c r="B12" s="146"/>
      <c r="H12" s="150"/>
      <c r="I12" s="146"/>
      <c r="J12" s="145"/>
      <c r="K12" s="147"/>
      <c r="L12" s="147"/>
      <c r="M12" s="147"/>
    </row>
    <row r="13" spans="1:13" ht="13.5">
      <c r="A13" s="146" t="s">
        <v>415</v>
      </c>
      <c r="B13" s="148"/>
      <c r="H13" s="150"/>
      <c r="I13" s="146"/>
      <c r="J13" s="145"/>
      <c r="K13" s="147"/>
      <c r="L13" s="147"/>
      <c r="M13" s="147"/>
    </row>
    <row r="14" spans="1:13" ht="13.5">
      <c r="A14" s="150" t="s">
        <v>406</v>
      </c>
      <c r="B14" s="146"/>
      <c r="H14" s="150"/>
      <c r="I14" s="146"/>
      <c r="J14" s="145"/>
      <c r="K14" s="147"/>
      <c r="L14" s="147"/>
      <c r="M14" s="147"/>
    </row>
    <row r="15" spans="1:13" ht="13.5">
      <c r="A15" s="150"/>
      <c r="B15" s="146"/>
      <c r="H15" s="150"/>
      <c r="I15" s="146"/>
      <c r="J15" s="145"/>
      <c r="K15" s="147"/>
      <c r="L15" s="147"/>
      <c r="M15" s="147"/>
    </row>
    <row r="16" spans="2:13" ht="13.5">
      <c r="B16" s="154" t="s">
        <v>407</v>
      </c>
      <c r="C16" s="4" t="s">
        <v>410</v>
      </c>
      <c r="D16" s="4"/>
      <c r="H16" s="150"/>
      <c r="I16" s="146"/>
      <c r="J16" s="145"/>
      <c r="K16" s="147"/>
      <c r="L16" s="147"/>
      <c r="M16" s="147"/>
    </row>
    <row r="17" spans="2:13" ht="13.5">
      <c r="B17" s="150"/>
      <c r="C17" s="4" t="s">
        <v>409</v>
      </c>
      <c r="D17" s="4"/>
      <c r="H17" s="150"/>
      <c r="I17" s="146"/>
      <c r="J17" s="145"/>
      <c r="K17" s="147"/>
      <c r="L17" s="147"/>
      <c r="M17" s="147"/>
    </row>
    <row r="18" spans="2:13" ht="13.5">
      <c r="B18" s="150"/>
      <c r="C18" s="4" t="s">
        <v>411</v>
      </c>
      <c r="D18" s="4"/>
      <c r="H18" s="150"/>
      <c r="I18" s="146"/>
      <c r="J18" s="145"/>
      <c r="K18" s="147"/>
      <c r="L18" s="147"/>
      <c r="M18" s="147"/>
    </row>
    <row r="19" spans="1:13" ht="13.5">
      <c r="A19" s="150"/>
      <c r="H19" s="150"/>
      <c r="I19" s="146"/>
      <c r="J19" s="145"/>
      <c r="K19" s="147"/>
      <c r="L19" s="147"/>
      <c r="M19" s="147"/>
    </row>
    <row r="20" spans="1:13" ht="13.5">
      <c r="A20" s="150"/>
      <c r="B20" s="154" t="s">
        <v>408</v>
      </c>
      <c r="C20" s="4" t="s">
        <v>412</v>
      </c>
      <c r="H20" s="150"/>
      <c r="I20" s="146"/>
      <c r="J20" s="145"/>
      <c r="K20" s="147"/>
      <c r="L20" s="147"/>
      <c r="M20" s="147"/>
    </row>
    <row r="21" spans="1:13" ht="13.5">
      <c r="A21" s="150"/>
      <c r="B21" s="146"/>
      <c r="C21" s="4" t="s">
        <v>413</v>
      </c>
      <c r="H21" s="150"/>
      <c r="I21" s="146"/>
      <c r="J21" s="145"/>
      <c r="K21" s="147"/>
      <c r="L21" s="147"/>
      <c r="M21" s="147"/>
    </row>
    <row r="22" spans="1:13" ht="13.5">
      <c r="A22" s="150"/>
      <c r="B22" s="146"/>
      <c r="H22" s="150"/>
      <c r="I22" s="146"/>
      <c r="J22" s="145"/>
      <c r="K22" s="147"/>
      <c r="L22" s="147"/>
      <c r="M22" s="147"/>
    </row>
    <row r="23" spans="1:13" ht="13.5">
      <c r="A23" s="150" t="s">
        <v>416</v>
      </c>
      <c r="B23" s="146"/>
      <c r="H23" s="150"/>
      <c r="I23" s="146"/>
      <c r="J23" s="145"/>
      <c r="K23" s="147"/>
      <c r="L23" s="147"/>
      <c r="M23" s="147"/>
    </row>
    <row r="24" spans="8:13" ht="13.5">
      <c r="H24" s="150"/>
      <c r="I24" s="146"/>
      <c r="J24" s="145"/>
      <c r="K24" s="147"/>
      <c r="L24" s="147"/>
      <c r="M24" s="147"/>
    </row>
    <row r="25" spans="8:13" ht="13.5">
      <c r="H25" s="150"/>
      <c r="I25" s="146"/>
      <c r="J25" s="145"/>
      <c r="K25" s="147"/>
      <c r="L25" s="147"/>
      <c r="M25" s="147"/>
    </row>
    <row r="26" spans="8:13" ht="13.5">
      <c r="H26" s="150"/>
      <c r="I26" s="146"/>
      <c r="J26" s="145"/>
      <c r="K26" s="147"/>
      <c r="L26" s="147"/>
      <c r="M26" s="147"/>
    </row>
    <row r="27" spans="8:13" ht="13.5">
      <c r="H27" s="150"/>
      <c r="I27" s="146"/>
      <c r="J27" s="145"/>
      <c r="K27" s="147"/>
      <c r="L27" s="147"/>
      <c r="M27" s="147"/>
    </row>
    <row r="28" spans="8:13" ht="13.5">
      <c r="H28" s="150"/>
      <c r="I28" s="146"/>
      <c r="J28" s="145"/>
      <c r="K28" s="147"/>
      <c r="L28" s="147"/>
      <c r="M28" s="147"/>
    </row>
    <row r="29" spans="8:13" ht="13.5">
      <c r="H29" s="150"/>
      <c r="I29" s="146"/>
      <c r="J29" s="145"/>
      <c r="K29" s="147"/>
      <c r="L29" s="147"/>
      <c r="M29" s="147"/>
    </row>
    <row r="30" spans="8:13" ht="13.5">
      <c r="H30" s="150"/>
      <c r="I30" s="146"/>
      <c r="J30" s="145"/>
      <c r="K30" s="147"/>
      <c r="L30" s="147"/>
      <c r="M30" s="147"/>
    </row>
    <row r="31" spans="8:13" ht="13.5">
      <c r="H31" s="150"/>
      <c r="I31" s="146"/>
      <c r="J31" s="145"/>
      <c r="K31" s="147"/>
      <c r="L31" s="147"/>
      <c r="M31" s="147"/>
    </row>
    <row r="32" spans="8:13" ht="13.5">
      <c r="H32" s="150"/>
      <c r="I32" s="146"/>
      <c r="J32" s="145"/>
      <c r="K32" s="147"/>
      <c r="L32" s="147"/>
      <c r="M32" s="147"/>
    </row>
    <row r="33" spans="8:13" ht="13.5">
      <c r="H33" s="150"/>
      <c r="I33" s="146"/>
      <c r="J33" s="145"/>
      <c r="K33" s="147"/>
      <c r="L33" s="147"/>
      <c r="M33" s="147"/>
    </row>
    <row r="34" spans="8:13" ht="13.5">
      <c r="H34" s="150"/>
      <c r="I34" s="146"/>
      <c r="J34" s="145"/>
      <c r="K34" s="147"/>
      <c r="L34" s="147"/>
      <c r="M34" s="147"/>
    </row>
    <row r="35" spans="8:13" ht="13.5">
      <c r="H35" s="150"/>
      <c r="I35" s="146"/>
      <c r="J35" s="145"/>
      <c r="K35" s="147"/>
      <c r="L35" s="147"/>
      <c r="M35" s="147"/>
    </row>
    <row r="36" spans="8:13" ht="13.5">
      <c r="H36" s="150"/>
      <c r="I36" s="146"/>
      <c r="J36" s="145"/>
      <c r="K36" s="147"/>
      <c r="L36" s="147"/>
      <c r="M36" s="147"/>
    </row>
    <row r="37" spans="8:13" ht="13.5">
      <c r="H37" s="150"/>
      <c r="I37" s="146"/>
      <c r="J37" s="145"/>
      <c r="K37" s="147"/>
      <c r="L37" s="147"/>
      <c r="M37" s="147"/>
    </row>
    <row r="38" spans="8:13" ht="13.5">
      <c r="H38" s="150"/>
      <c r="I38" s="146"/>
      <c r="J38" s="145"/>
      <c r="K38" s="147"/>
      <c r="L38" s="147"/>
      <c r="M38" s="147"/>
    </row>
    <row r="39" spans="8:13" ht="13.5">
      <c r="H39" s="150"/>
      <c r="I39" s="146"/>
      <c r="J39" s="145"/>
      <c r="K39" s="147"/>
      <c r="L39" s="147"/>
      <c r="M39" s="147"/>
    </row>
    <row r="40" spans="8:13" ht="13.5">
      <c r="H40" s="150"/>
      <c r="I40" s="146"/>
      <c r="J40" s="145"/>
      <c r="K40" s="147"/>
      <c r="L40" s="147"/>
      <c r="M40" s="147"/>
    </row>
    <row r="41" spans="8:13" ht="13.5">
      <c r="H41" s="150"/>
      <c r="I41" s="146"/>
      <c r="J41" s="145"/>
      <c r="K41" s="147"/>
      <c r="L41" s="147"/>
      <c r="M41" s="147"/>
    </row>
    <row r="42" spans="8:13" ht="13.5">
      <c r="H42" s="150"/>
      <c r="I42" s="146"/>
      <c r="J42" s="145"/>
      <c r="K42" s="147"/>
      <c r="L42" s="147"/>
      <c r="M42" s="147"/>
    </row>
    <row r="43" spans="8:13" ht="13.5">
      <c r="H43" s="150"/>
      <c r="I43" s="146"/>
      <c r="J43" s="145"/>
      <c r="K43" s="147"/>
      <c r="L43" s="147"/>
      <c r="M43" s="147"/>
    </row>
    <row r="44" spans="8:13" ht="13.5">
      <c r="H44" s="150"/>
      <c r="I44" s="146"/>
      <c r="J44" s="145"/>
      <c r="K44" s="147"/>
      <c r="L44" s="147"/>
      <c r="M44" s="147"/>
    </row>
    <row r="45" spans="8:13" ht="13.5">
      <c r="H45" s="150"/>
      <c r="I45" s="146"/>
      <c r="J45" s="145"/>
      <c r="K45" s="147"/>
      <c r="L45" s="147"/>
      <c r="M45" s="147"/>
    </row>
    <row r="46" spans="8:13" ht="13.5">
      <c r="H46" s="150"/>
      <c r="I46" s="146"/>
      <c r="J46" s="145"/>
      <c r="K46" s="147"/>
      <c r="L46" s="147"/>
      <c r="M46" s="147"/>
    </row>
    <row r="47" spans="8:13" ht="13.5">
      <c r="H47" s="150"/>
      <c r="I47" s="146"/>
      <c r="J47" s="145"/>
      <c r="K47" s="147"/>
      <c r="L47" s="147"/>
      <c r="M47" s="147"/>
    </row>
    <row r="48" spans="8:13" ht="13.5">
      <c r="H48" s="150"/>
      <c r="I48" s="146"/>
      <c r="J48" s="145"/>
      <c r="K48" s="147"/>
      <c r="L48" s="147"/>
      <c r="M48" s="147"/>
    </row>
    <row r="49" spans="8:13" ht="13.5">
      <c r="H49" s="150"/>
      <c r="I49" s="146"/>
      <c r="J49" s="145"/>
      <c r="K49" s="147"/>
      <c r="L49" s="147"/>
      <c r="M49" s="147"/>
    </row>
    <row r="50" spans="8:13" ht="13.5">
      <c r="H50" s="150"/>
      <c r="I50" s="146"/>
      <c r="J50" s="145"/>
      <c r="K50" s="147"/>
      <c r="L50" s="147"/>
      <c r="M50" s="147"/>
    </row>
    <row r="51" spans="8:13" ht="13.5">
      <c r="H51" s="150"/>
      <c r="I51" s="146"/>
      <c r="J51" s="145"/>
      <c r="K51" s="147"/>
      <c r="L51" s="147"/>
      <c r="M51" s="147"/>
    </row>
    <row r="52" spans="8:13" ht="13.5">
      <c r="H52" s="150"/>
      <c r="I52" s="146"/>
      <c r="J52" s="145"/>
      <c r="K52" s="147"/>
      <c r="L52" s="147"/>
      <c r="M52" s="147"/>
    </row>
    <row r="53" spans="8:13" ht="13.5">
      <c r="H53" s="146"/>
      <c r="I53" s="146"/>
      <c r="J53" s="145"/>
      <c r="K53" s="147"/>
      <c r="L53" s="147"/>
      <c r="M53" s="147"/>
    </row>
    <row r="54" spans="8:13" ht="13.5">
      <c r="H54" s="147"/>
      <c r="I54" s="147"/>
      <c r="J54" s="147"/>
      <c r="K54" s="147"/>
      <c r="L54" s="147"/>
      <c r="M54" s="147"/>
    </row>
    <row r="55" spans="8:13" ht="13.5">
      <c r="H55" s="147"/>
      <c r="I55" s="147"/>
      <c r="J55" s="147"/>
      <c r="K55" s="147"/>
      <c r="L55" s="147"/>
      <c r="M55" s="147"/>
    </row>
    <row r="56" spans="8:13" ht="13.5">
      <c r="H56" s="147"/>
      <c r="I56" s="147"/>
      <c r="J56" s="147"/>
      <c r="K56" s="147"/>
      <c r="L56" s="147"/>
      <c r="M56" s="147"/>
    </row>
    <row r="57" spans="8:13" ht="13.5">
      <c r="H57" s="147"/>
      <c r="I57" s="147"/>
      <c r="J57" s="147"/>
      <c r="K57" s="147"/>
      <c r="L57" s="147"/>
      <c r="M57" s="147"/>
    </row>
    <row r="58" spans="8:13" ht="13.5">
      <c r="H58" s="147"/>
      <c r="I58" s="147"/>
      <c r="J58" s="147"/>
      <c r="K58" s="147"/>
      <c r="L58" s="147"/>
      <c r="M58" s="147"/>
    </row>
    <row r="59" spans="8:13" ht="13.5">
      <c r="H59" s="147"/>
      <c r="I59" s="147"/>
      <c r="J59" s="147"/>
      <c r="K59" s="147"/>
      <c r="L59" s="147"/>
      <c r="M59" s="147"/>
    </row>
    <row r="60" spans="8:13" ht="13.5">
      <c r="H60" s="147"/>
      <c r="I60" s="147"/>
      <c r="J60" s="147"/>
      <c r="K60" s="147"/>
      <c r="L60" s="147"/>
      <c r="M60" s="147"/>
    </row>
    <row r="61" spans="8:13" ht="13.5">
      <c r="H61" s="147"/>
      <c r="I61" s="147"/>
      <c r="J61" s="147"/>
      <c r="K61" s="147"/>
      <c r="L61" s="147"/>
      <c r="M61" s="147"/>
    </row>
    <row r="62" spans="8:13" ht="13.5">
      <c r="H62" s="147"/>
      <c r="I62" s="147"/>
      <c r="J62" s="147"/>
      <c r="K62" s="147"/>
      <c r="L62" s="147"/>
      <c r="M62" s="147"/>
    </row>
    <row r="63" spans="8:13" ht="13.5">
      <c r="H63" s="147"/>
      <c r="I63" s="147"/>
      <c r="J63" s="147"/>
      <c r="K63" s="147"/>
      <c r="L63" s="147"/>
      <c r="M63" s="147"/>
    </row>
    <row r="64" spans="8:13" ht="13.5">
      <c r="H64" s="147"/>
      <c r="I64" s="147"/>
      <c r="J64" s="147"/>
      <c r="K64" s="147"/>
      <c r="L64" s="147"/>
      <c r="M64" s="147"/>
    </row>
    <row r="65" spans="8:13" ht="13.5">
      <c r="H65" s="147"/>
      <c r="I65" s="147"/>
      <c r="J65" s="147"/>
      <c r="K65" s="147"/>
      <c r="L65" s="147"/>
      <c r="M65" s="147"/>
    </row>
    <row r="66" spans="8:13" ht="13.5">
      <c r="H66" s="147"/>
      <c r="I66" s="147"/>
      <c r="J66" s="147"/>
      <c r="K66" s="147"/>
      <c r="L66" s="147"/>
      <c r="M66" s="147"/>
    </row>
    <row r="67" spans="8:13" ht="13.5">
      <c r="H67" s="147"/>
      <c r="I67" s="147"/>
      <c r="J67" s="147"/>
      <c r="K67" s="147"/>
      <c r="L67" s="147"/>
      <c r="M67" s="147"/>
    </row>
    <row r="68" spans="8:13" ht="13.5">
      <c r="H68" s="147"/>
      <c r="I68" s="147"/>
      <c r="J68" s="147"/>
      <c r="K68" s="147"/>
      <c r="L68" s="147"/>
      <c r="M68" s="147"/>
    </row>
    <row r="69" spans="8:13" ht="13.5">
      <c r="H69" s="147"/>
      <c r="I69" s="147"/>
      <c r="J69" s="147"/>
      <c r="K69" s="147"/>
      <c r="L69" s="147"/>
      <c r="M69" s="147"/>
    </row>
    <row r="70" spans="8:13" ht="13.5">
      <c r="H70" s="147"/>
      <c r="I70" s="147"/>
      <c r="J70" s="147"/>
      <c r="K70" s="147"/>
      <c r="L70" s="147"/>
      <c r="M70" s="147"/>
    </row>
    <row r="71" spans="8:13" ht="13.5">
      <c r="H71" s="147"/>
      <c r="I71" s="147"/>
      <c r="J71" s="147"/>
      <c r="K71" s="147"/>
      <c r="L71" s="147"/>
      <c r="M71" s="147"/>
    </row>
    <row r="72" spans="8:13" ht="13.5">
      <c r="H72" s="147"/>
      <c r="I72" s="147"/>
      <c r="J72" s="147"/>
      <c r="K72" s="147"/>
      <c r="L72" s="147"/>
      <c r="M72" s="147"/>
    </row>
  </sheetData>
  <sheetProtection sheet="1" selectLockedCells="1"/>
  <mergeCells count="3">
    <mergeCell ref="A1:F1"/>
    <mergeCell ref="A5:B5"/>
    <mergeCell ref="A3:B3"/>
  </mergeCells>
  <dataValidations count="2">
    <dataValidation allowBlank="1" showInputMessage="1" showErrorMessage="1" imeMode="on" sqref="D5 D3"/>
    <dataValidation allowBlank="1" showInputMessage="1" showErrorMessage="1" imeMode="disabled" sqref="D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0070C0"/>
  </sheetPr>
  <dimension ref="A1:Y58"/>
  <sheetViews>
    <sheetView showGridLines="0" zoomScalePageLayoutView="0" workbookViewId="0" topLeftCell="A1">
      <pane ySplit="12" topLeftCell="BM13" activePane="bottomLeft" state="frozen"/>
      <selection pane="topLeft" activeCell="F13" sqref="F13"/>
      <selection pane="bottomLeft" activeCell="B13" sqref="B13"/>
    </sheetView>
  </sheetViews>
  <sheetFormatPr defaultColWidth="9.00390625" defaultRowHeight="13.5"/>
  <cols>
    <col min="1" max="1" width="5.50390625" style="1" customWidth="1"/>
    <col min="2" max="2" width="12.00390625" style="1" customWidth="1"/>
    <col min="3" max="3" width="12.125" style="1" customWidth="1"/>
    <col min="4" max="4" width="11.00390625" style="2" customWidth="1"/>
    <col min="5" max="5" width="3.625" style="20" customWidth="1"/>
    <col min="6" max="6" width="11.50390625" style="1" customWidth="1"/>
    <col min="7" max="7" width="7.125" style="2" customWidth="1"/>
    <col min="8" max="8" width="6.25390625" style="2" customWidth="1"/>
    <col min="9" max="9" width="7.125" style="33" customWidth="1"/>
    <col min="10" max="10" width="6.25390625" style="2" customWidth="1"/>
    <col min="11" max="11" width="7.125" style="2" customWidth="1"/>
    <col min="12" max="12" width="6.25390625" style="2" customWidth="1"/>
    <col min="13" max="13" width="7.125" style="2" customWidth="1"/>
    <col min="14" max="14" width="8.875" style="103" hidden="1" customWidth="1"/>
    <col min="15" max="15" width="12.375" style="164" hidden="1" customWidth="1"/>
    <col min="16" max="16" width="5.375" style="103" hidden="1" customWidth="1"/>
    <col min="17" max="18" width="8.875" style="103" hidden="1" customWidth="1"/>
    <col min="19" max="19" width="28.875" style="2" customWidth="1"/>
    <col min="20" max="20" width="8.875" style="2" customWidth="1"/>
    <col min="21" max="25" width="6.375" style="2" hidden="1" customWidth="1"/>
    <col min="26" max="50" width="8.875" style="2" customWidth="1"/>
    <col min="51" max="51" width="46.625" style="2" customWidth="1"/>
    <col min="52" max="16384" width="9.00390625" style="2" customWidth="1"/>
  </cols>
  <sheetData>
    <row r="1" spans="1:11" ht="26.25" customHeight="1" thickBot="1">
      <c r="A1" s="143" t="s">
        <v>305</v>
      </c>
      <c r="B1" s="271" t="s">
        <v>451</v>
      </c>
      <c r="C1" s="272"/>
      <c r="D1" s="273"/>
      <c r="E1" s="35"/>
      <c r="F1" s="274" t="s">
        <v>401</v>
      </c>
      <c r="G1" s="274"/>
      <c r="H1" s="274"/>
      <c r="J1" s="50"/>
      <c r="K1" s="50"/>
    </row>
    <row r="2" spans="1:8" ht="15.75" customHeight="1" thickBot="1">
      <c r="A2" s="144"/>
      <c r="B2" s="278">
        <f>IF(B1="","大会名が未入力です。","")</f>
      </c>
      <c r="C2" s="278"/>
      <c r="D2" s="278"/>
      <c r="E2" s="48"/>
      <c r="F2" s="36"/>
      <c r="G2" s="38"/>
      <c r="H2" s="51"/>
    </row>
    <row r="3" spans="1:13" ht="20.25" customHeight="1" thickBot="1">
      <c r="A3" s="143" t="s">
        <v>336</v>
      </c>
      <c r="B3" s="264">
        <f>IF('申込必要事項'!D3="","",'申込必要事項'!D3)</f>
      </c>
      <c r="C3" s="265"/>
      <c r="D3" s="76"/>
      <c r="E3" s="77" t="s">
        <v>335</v>
      </c>
      <c r="F3" s="279">
        <f>IF('申込必要事項'!D5="","",'申込必要事項'!D5)</f>
      </c>
      <c r="G3" s="279"/>
      <c r="H3" s="280">
        <f>IF('申込必要事項'!D6="","",'申込必要事項'!D6)</f>
      </c>
      <c r="I3" s="280"/>
      <c r="J3" s="280"/>
      <c r="K3" s="280"/>
      <c r="L3" s="103"/>
      <c r="M3" s="103"/>
    </row>
    <row r="4" spans="1:13" ht="6" customHeight="1" thickBot="1">
      <c r="A4" s="62"/>
      <c r="B4" s="63"/>
      <c r="C4" s="48"/>
      <c r="D4" s="48"/>
      <c r="E4" s="48"/>
      <c r="F4" s="36"/>
      <c r="G4" s="38"/>
      <c r="H4" s="38"/>
      <c r="I4" s="64"/>
      <c r="J4" s="64"/>
      <c r="K4" s="64"/>
      <c r="L4" s="103"/>
      <c r="M4" s="103"/>
    </row>
    <row r="5" spans="1:13" ht="13.5" customHeight="1">
      <c r="A5" s="62"/>
      <c r="B5" s="104" t="s">
        <v>309</v>
      </c>
      <c r="C5" s="105" t="s">
        <v>310</v>
      </c>
      <c r="D5" s="106">
        <f>SUM($P$13:$P$52)</f>
        <v>0</v>
      </c>
      <c r="E5" s="107" t="s">
        <v>312</v>
      </c>
      <c r="F5" s="107" t="s">
        <v>317</v>
      </c>
      <c r="G5" s="207">
        <v>600</v>
      </c>
      <c r="H5" s="109" t="s">
        <v>314</v>
      </c>
      <c r="I5" s="168">
        <f>IF(D5="","",D5*G5)</f>
        <v>0</v>
      </c>
      <c r="J5" s="110" t="s">
        <v>316</v>
      </c>
      <c r="K5" s="64"/>
      <c r="L5" s="103"/>
      <c r="M5" s="103"/>
    </row>
    <row r="6" spans="1:13" ht="13.5" customHeight="1">
      <c r="A6" s="62"/>
      <c r="B6" s="111"/>
      <c r="C6" s="223" t="s">
        <v>311</v>
      </c>
      <c r="D6" s="224">
        <f>COUNTIF($P$13:$P$52,2)</f>
        <v>0</v>
      </c>
      <c r="E6" s="218" t="s">
        <v>312</v>
      </c>
      <c r="F6" s="218" t="s">
        <v>317</v>
      </c>
      <c r="G6" s="225"/>
      <c r="H6" s="220" t="s">
        <v>314</v>
      </c>
      <c r="I6" s="226">
        <f>IF(D6="","",D6*G6)</f>
        <v>0</v>
      </c>
      <c r="J6" s="222" t="s">
        <v>316</v>
      </c>
      <c r="K6" s="64"/>
      <c r="L6" s="103"/>
      <c r="M6" s="103"/>
    </row>
    <row r="7" spans="1:13" ht="13.5" customHeight="1" thickBot="1">
      <c r="A7" s="62"/>
      <c r="B7" s="111"/>
      <c r="C7" s="117" t="s">
        <v>307</v>
      </c>
      <c r="D7" s="93">
        <f>SUM('参加人数'!C27:C29)</f>
        <v>0</v>
      </c>
      <c r="E7" s="118" t="s">
        <v>318</v>
      </c>
      <c r="F7" s="118" t="s">
        <v>313</v>
      </c>
      <c r="G7" s="208">
        <v>800</v>
      </c>
      <c r="H7" s="120" t="s">
        <v>314</v>
      </c>
      <c r="I7" s="171">
        <f>IF(D7="","",D7*G7)</f>
        <v>0</v>
      </c>
      <c r="J7" s="121" t="s">
        <v>316</v>
      </c>
      <c r="K7" s="64"/>
      <c r="L7" s="103"/>
      <c r="M7" s="103"/>
    </row>
    <row r="8" spans="1:13" ht="13.5" customHeight="1" thickBot="1">
      <c r="A8" s="62"/>
      <c r="B8" s="111"/>
      <c r="C8" s="277"/>
      <c r="D8" s="277"/>
      <c r="E8" s="104"/>
      <c r="F8" s="122"/>
      <c r="G8" s="275" t="s">
        <v>315</v>
      </c>
      <c r="H8" s="276"/>
      <c r="I8" s="172">
        <f>SUM(I5:I7)</f>
        <v>0</v>
      </c>
      <c r="J8" s="123" t="s">
        <v>316</v>
      </c>
      <c r="K8" s="64"/>
      <c r="L8" s="103"/>
      <c r="M8" s="103"/>
    </row>
    <row r="9" spans="1:13" ht="20.25" customHeight="1">
      <c r="A9" s="62"/>
      <c r="B9" s="270" t="s">
        <v>419</v>
      </c>
      <c r="C9" s="270"/>
      <c r="D9" s="270"/>
      <c r="E9" s="270"/>
      <c r="F9" s="270"/>
      <c r="G9" s="270"/>
      <c r="H9" s="269" t="s">
        <v>367</v>
      </c>
      <c r="I9" s="269"/>
      <c r="J9" s="142">
        <f>I8+'小学女子'!I8</f>
        <v>0</v>
      </c>
      <c r="K9" s="64"/>
      <c r="L9" s="103"/>
      <c r="M9" s="103"/>
    </row>
    <row r="10" spans="1:13" ht="15.75" customHeight="1">
      <c r="A10" s="36"/>
      <c r="B10" s="36"/>
      <c r="C10" s="36"/>
      <c r="D10" s="38"/>
      <c r="E10" s="37"/>
      <c r="F10" s="263" t="s">
        <v>399</v>
      </c>
      <c r="G10" s="263"/>
      <c r="H10" s="266" t="s">
        <v>417</v>
      </c>
      <c r="I10" s="267"/>
      <c r="J10" s="267"/>
      <c r="K10" s="267"/>
      <c r="L10" s="267"/>
      <c r="M10" s="268"/>
    </row>
    <row r="11" spans="1:18" s="22" customFormat="1" ht="15.75" customHeight="1">
      <c r="A11" s="52" t="s">
        <v>197</v>
      </c>
      <c r="B11" s="52" t="s">
        <v>304</v>
      </c>
      <c r="C11" s="52" t="s">
        <v>292</v>
      </c>
      <c r="D11" s="53" t="s">
        <v>298</v>
      </c>
      <c r="E11" s="52" t="s">
        <v>199</v>
      </c>
      <c r="F11" s="65" t="s">
        <v>224</v>
      </c>
      <c r="G11" s="66" t="s">
        <v>300</v>
      </c>
      <c r="H11" s="135" t="s">
        <v>396</v>
      </c>
      <c r="I11" s="140" t="s">
        <v>300</v>
      </c>
      <c r="J11" s="135" t="s">
        <v>397</v>
      </c>
      <c r="K11" s="140" t="s">
        <v>300</v>
      </c>
      <c r="L11" s="135" t="s">
        <v>398</v>
      </c>
      <c r="M11" s="140" t="s">
        <v>300</v>
      </c>
      <c r="N11" s="165"/>
      <c r="O11" s="165"/>
      <c r="P11" s="103"/>
      <c r="Q11" s="165"/>
      <c r="R11" s="165"/>
    </row>
    <row r="12" spans="1:19" s="5" customFormat="1" ht="15.75" customHeight="1">
      <c r="A12" s="85" t="s">
        <v>338</v>
      </c>
      <c r="B12" s="24" t="s">
        <v>289</v>
      </c>
      <c r="C12" s="24" t="s">
        <v>293</v>
      </c>
      <c r="D12" s="24" t="s">
        <v>392</v>
      </c>
      <c r="E12" s="67">
        <v>6</v>
      </c>
      <c r="F12" s="24" t="s">
        <v>395</v>
      </c>
      <c r="G12" s="68" t="s">
        <v>339</v>
      </c>
      <c r="H12" s="136"/>
      <c r="I12" s="141"/>
      <c r="J12" s="124"/>
      <c r="K12" s="125"/>
      <c r="L12" s="126" t="s">
        <v>400</v>
      </c>
      <c r="M12" s="127">
        <v>63.23</v>
      </c>
      <c r="N12" s="166"/>
      <c r="O12" s="166"/>
      <c r="P12" s="103"/>
      <c r="Q12" s="166"/>
      <c r="R12" s="166" t="s">
        <v>404</v>
      </c>
      <c r="S12" s="215" t="s">
        <v>452</v>
      </c>
    </row>
    <row r="13" spans="1:25" s="5" customFormat="1" ht="17.25" customHeight="1">
      <c r="A13" s="30">
        <v>1</v>
      </c>
      <c r="B13" s="96"/>
      <c r="C13" s="96"/>
      <c r="D13" s="229">
        <f aca="true" t="shared" si="0" ref="D13:D52">IF($B$3="","",$B$3)</f>
      </c>
      <c r="E13" s="98"/>
      <c r="F13" s="162"/>
      <c r="G13" s="99"/>
      <c r="H13" s="155"/>
      <c r="I13" s="156"/>
      <c r="J13" s="155"/>
      <c r="K13" s="156"/>
      <c r="L13" s="157"/>
      <c r="M13" s="156"/>
      <c r="N13" s="166" t="str">
        <f>IF('参加人数'!B5="","",'参加人数'!B5)</f>
        <v>3年100m</v>
      </c>
      <c r="O13" s="166"/>
      <c r="P13" s="103">
        <f>COUNTA(F13)</f>
        <v>0</v>
      </c>
      <c r="Q13" s="166"/>
      <c r="R13" s="166">
        <f>IF(F13="","",IF(VALUE(LEFT(F13,1))=E13,"",1))</f>
      </c>
      <c r="S13" s="216">
        <f>IF(B13="","",U13&amp;"　"&amp;V13&amp;"　"&amp;W13&amp;"　"&amp;X13&amp;"　"&amp;Y13)</f>
      </c>
      <c r="U13" s="214">
        <f>IF($B13="","",IF(C13="",C$11,""))</f>
      </c>
      <c r="V13" s="214">
        <f>IF($B13="","",IF(D13="",D$11,""))</f>
      </c>
      <c r="W13" s="214">
        <f>IF($B13="","",IF(E13="",E$11,""))</f>
      </c>
      <c r="X13" s="214">
        <f>IF($B13="","",IF(F13="",F$11,""))</f>
      </c>
      <c r="Y13" s="214">
        <f>IF($B13="","",IF(G13="",G$11,""))</f>
      </c>
    </row>
    <row r="14" spans="1:25" s="5" customFormat="1" ht="17.25" customHeight="1">
      <c r="A14" s="30">
        <v>2</v>
      </c>
      <c r="B14" s="96"/>
      <c r="C14" s="96"/>
      <c r="D14" s="229">
        <f t="shared" si="0"/>
      </c>
      <c r="E14" s="98"/>
      <c r="F14" s="162"/>
      <c r="G14" s="99"/>
      <c r="H14" s="155"/>
      <c r="I14" s="156"/>
      <c r="J14" s="155"/>
      <c r="K14" s="156"/>
      <c r="L14" s="157"/>
      <c r="M14" s="156"/>
      <c r="N14" s="166" t="str">
        <f>IF('参加人数'!B6="","",'参加人数'!B6)</f>
        <v>4年100m</v>
      </c>
      <c r="O14" s="166"/>
      <c r="P14" s="103">
        <f aca="true" t="shared" si="1" ref="P14:P52">COUNTA(F14)</f>
        <v>0</v>
      </c>
      <c r="Q14" s="166"/>
      <c r="R14" s="166">
        <f aca="true" t="shared" si="2" ref="R14:R52">IF(F14="","",IF(VALUE(LEFT(F14,1))=E14,"",1))</f>
      </c>
      <c r="U14" s="214">
        <f aca="true" t="shared" si="3" ref="U14:U52">IF($B14="","",IF(C14="",C$11,""))</f>
      </c>
      <c r="V14" s="214">
        <f aca="true" t="shared" si="4" ref="V14:V52">IF($B14="","",IF(D14="",D$11,""))</f>
      </c>
      <c r="W14" s="214">
        <f aca="true" t="shared" si="5" ref="W14:W52">IF($B14="","",IF(E14="",E$11,""))</f>
      </c>
      <c r="X14" s="214">
        <f aca="true" t="shared" si="6" ref="X14:X52">IF($B14="","",IF(F14="",F$11,""))</f>
      </c>
      <c r="Y14" s="214">
        <f aca="true" t="shared" si="7" ref="Y14:Y52">IF($B14="","",IF(G14="",G$11,""))</f>
      </c>
    </row>
    <row r="15" spans="1:25" s="5" customFormat="1" ht="17.25" customHeight="1">
      <c r="A15" s="30">
        <v>3</v>
      </c>
      <c r="B15" s="96"/>
      <c r="C15" s="96"/>
      <c r="D15" s="229">
        <f t="shared" si="0"/>
      </c>
      <c r="E15" s="98"/>
      <c r="F15" s="162"/>
      <c r="G15" s="99"/>
      <c r="H15" s="155"/>
      <c r="I15" s="156"/>
      <c r="J15" s="155"/>
      <c r="K15" s="156"/>
      <c r="L15" s="157"/>
      <c r="M15" s="156"/>
      <c r="N15" s="166" t="str">
        <f>IF('参加人数'!B7="","",'参加人数'!B7)</f>
        <v>5年100m</v>
      </c>
      <c r="O15" s="166"/>
      <c r="P15" s="103">
        <f t="shared" si="1"/>
        <v>0</v>
      </c>
      <c r="Q15" s="166"/>
      <c r="R15" s="166">
        <f t="shared" si="2"/>
      </c>
      <c r="U15" s="214">
        <f t="shared" si="3"/>
      </c>
      <c r="V15" s="214">
        <f t="shared" si="4"/>
      </c>
      <c r="W15" s="214">
        <f t="shared" si="5"/>
      </c>
      <c r="X15" s="214">
        <f t="shared" si="6"/>
      </c>
      <c r="Y15" s="214">
        <f t="shared" si="7"/>
      </c>
    </row>
    <row r="16" spans="1:25" s="5" customFormat="1" ht="17.25" customHeight="1">
      <c r="A16" s="30">
        <v>4</v>
      </c>
      <c r="B16" s="96"/>
      <c r="C16" s="96"/>
      <c r="D16" s="229">
        <f t="shared" si="0"/>
      </c>
      <c r="E16" s="98"/>
      <c r="F16" s="162"/>
      <c r="G16" s="99"/>
      <c r="H16" s="155"/>
      <c r="I16" s="156"/>
      <c r="J16" s="155"/>
      <c r="K16" s="156"/>
      <c r="L16" s="157"/>
      <c r="M16" s="156"/>
      <c r="N16" s="166" t="str">
        <f>IF('参加人数'!B8="","",'参加人数'!B8)</f>
        <v>6年100m</v>
      </c>
      <c r="O16" s="166"/>
      <c r="P16" s="103">
        <f t="shared" si="1"/>
        <v>0</v>
      </c>
      <c r="Q16" s="166"/>
      <c r="R16" s="166">
        <f t="shared" si="2"/>
      </c>
      <c r="U16" s="214">
        <f t="shared" si="3"/>
      </c>
      <c r="V16" s="214">
        <f t="shared" si="4"/>
      </c>
      <c r="W16" s="214">
        <f t="shared" si="5"/>
      </c>
      <c r="X16" s="214">
        <f t="shared" si="6"/>
      </c>
      <c r="Y16" s="214">
        <f t="shared" si="7"/>
      </c>
    </row>
    <row r="17" spans="1:25" s="5" customFormat="1" ht="17.25" customHeight="1">
      <c r="A17" s="30">
        <v>5</v>
      </c>
      <c r="B17" s="96"/>
      <c r="C17" s="96"/>
      <c r="D17" s="229">
        <f t="shared" si="0"/>
      </c>
      <c r="E17" s="98"/>
      <c r="F17" s="162"/>
      <c r="G17" s="99"/>
      <c r="H17" s="155"/>
      <c r="I17" s="156"/>
      <c r="J17" s="155"/>
      <c r="K17" s="156"/>
      <c r="L17" s="157"/>
      <c r="M17" s="156"/>
      <c r="N17" s="166" t="str">
        <f>IF('参加人数'!B9="","",'参加人数'!B9)</f>
        <v>3年800m</v>
      </c>
      <c r="O17" s="166"/>
      <c r="P17" s="103">
        <f t="shared" si="1"/>
        <v>0</v>
      </c>
      <c r="Q17" s="166"/>
      <c r="R17" s="166">
        <f>IF(F17="","",IF(VALUE(LEFT(F17,1))=E17,"",1))</f>
      </c>
      <c r="U17" s="214">
        <f t="shared" si="3"/>
      </c>
      <c r="V17" s="214">
        <f t="shared" si="4"/>
      </c>
      <c r="W17" s="214">
        <f t="shared" si="5"/>
      </c>
      <c r="X17" s="214">
        <f t="shared" si="6"/>
      </c>
      <c r="Y17" s="214">
        <f t="shared" si="7"/>
      </c>
    </row>
    <row r="18" spans="1:25" s="5" customFormat="1" ht="17.25" customHeight="1">
      <c r="A18" s="30">
        <v>6</v>
      </c>
      <c r="B18" s="96"/>
      <c r="C18" s="96"/>
      <c r="D18" s="229">
        <f t="shared" si="0"/>
      </c>
      <c r="E18" s="98"/>
      <c r="F18" s="162"/>
      <c r="G18" s="99"/>
      <c r="H18" s="155"/>
      <c r="I18" s="156"/>
      <c r="J18" s="155"/>
      <c r="K18" s="156"/>
      <c r="L18" s="157"/>
      <c r="M18" s="156"/>
      <c r="N18" s="166" t="str">
        <f>IF('参加人数'!B10="","",'参加人数'!B10)</f>
        <v>4年800m</v>
      </c>
      <c r="O18" s="166"/>
      <c r="P18" s="103">
        <f t="shared" si="1"/>
        <v>0</v>
      </c>
      <c r="Q18" s="166"/>
      <c r="R18" s="166">
        <f t="shared" si="2"/>
      </c>
      <c r="U18" s="214">
        <f t="shared" si="3"/>
      </c>
      <c r="V18" s="214">
        <f t="shared" si="4"/>
      </c>
      <c r="W18" s="214">
        <f t="shared" si="5"/>
      </c>
      <c r="X18" s="214">
        <f t="shared" si="6"/>
      </c>
      <c r="Y18" s="214">
        <f t="shared" si="7"/>
      </c>
    </row>
    <row r="19" spans="1:25" s="5" customFormat="1" ht="17.25" customHeight="1">
      <c r="A19" s="30">
        <v>7</v>
      </c>
      <c r="B19" s="96"/>
      <c r="C19" s="96"/>
      <c r="D19" s="229">
        <f t="shared" si="0"/>
      </c>
      <c r="E19" s="98"/>
      <c r="F19" s="162"/>
      <c r="G19" s="99"/>
      <c r="H19" s="155"/>
      <c r="I19" s="156"/>
      <c r="J19" s="155"/>
      <c r="K19" s="156"/>
      <c r="L19" s="157"/>
      <c r="M19" s="156"/>
      <c r="N19" s="166" t="str">
        <f>IF('参加人数'!B11="","",'参加人数'!B11)</f>
        <v>5年1500m</v>
      </c>
      <c r="O19" s="166"/>
      <c r="P19" s="103">
        <f t="shared" si="1"/>
        <v>0</v>
      </c>
      <c r="Q19" s="166"/>
      <c r="R19" s="166">
        <f t="shared" si="2"/>
      </c>
      <c r="U19" s="214">
        <f t="shared" si="3"/>
      </c>
      <c r="V19" s="214">
        <f t="shared" si="4"/>
      </c>
      <c r="W19" s="214">
        <f t="shared" si="5"/>
      </c>
      <c r="X19" s="214">
        <f t="shared" si="6"/>
      </c>
      <c r="Y19" s="214">
        <f t="shared" si="7"/>
      </c>
    </row>
    <row r="20" spans="1:25" s="5" customFormat="1" ht="17.25" customHeight="1">
      <c r="A20" s="30">
        <v>8</v>
      </c>
      <c r="B20" s="96"/>
      <c r="C20" s="96"/>
      <c r="D20" s="229">
        <f t="shared" si="0"/>
      </c>
      <c r="E20" s="98"/>
      <c r="F20" s="162"/>
      <c r="G20" s="99"/>
      <c r="H20" s="155"/>
      <c r="I20" s="156"/>
      <c r="J20" s="155"/>
      <c r="K20" s="156"/>
      <c r="L20" s="157"/>
      <c r="M20" s="156"/>
      <c r="N20" s="166" t="str">
        <f>IF('参加人数'!B12="","",'参加人数'!B12)</f>
        <v>6年1500m</v>
      </c>
      <c r="O20" s="166"/>
      <c r="P20" s="103">
        <f t="shared" si="1"/>
        <v>0</v>
      </c>
      <c r="Q20" s="166"/>
      <c r="R20" s="166">
        <f t="shared" si="2"/>
      </c>
      <c r="U20" s="214">
        <f t="shared" si="3"/>
      </c>
      <c r="V20" s="214">
        <f t="shared" si="4"/>
      </c>
      <c r="W20" s="214">
        <f t="shared" si="5"/>
      </c>
      <c r="X20" s="214">
        <f t="shared" si="6"/>
      </c>
      <c r="Y20" s="214">
        <f t="shared" si="7"/>
      </c>
    </row>
    <row r="21" spans="1:25" s="5" customFormat="1" ht="17.25" customHeight="1">
      <c r="A21" s="30">
        <v>9</v>
      </c>
      <c r="B21" s="96"/>
      <c r="C21" s="96"/>
      <c r="D21" s="229">
        <f t="shared" si="0"/>
      </c>
      <c r="E21" s="98"/>
      <c r="F21" s="162"/>
      <c r="G21" s="99"/>
      <c r="H21" s="155"/>
      <c r="I21" s="156"/>
      <c r="J21" s="155"/>
      <c r="K21" s="156"/>
      <c r="L21" s="157"/>
      <c r="M21" s="156"/>
      <c r="N21" s="166" t="str">
        <f>IF('参加人数'!B13="","",'参加人数'!B13)</f>
        <v>5年80mH</v>
      </c>
      <c r="O21" s="166"/>
      <c r="P21" s="103">
        <f t="shared" si="1"/>
        <v>0</v>
      </c>
      <c r="Q21" s="166"/>
      <c r="R21" s="166">
        <f t="shared" si="2"/>
      </c>
      <c r="U21" s="214">
        <f t="shared" si="3"/>
      </c>
      <c r="V21" s="214">
        <f t="shared" si="4"/>
      </c>
      <c r="W21" s="214">
        <f t="shared" si="5"/>
      </c>
      <c r="X21" s="214">
        <f t="shared" si="6"/>
      </c>
      <c r="Y21" s="214">
        <f t="shared" si="7"/>
      </c>
    </row>
    <row r="22" spans="1:25" s="5" customFormat="1" ht="17.25" customHeight="1">
      <c r="A22" s="30">
        <v>10</v>
      </c>
      <c r="B22" s="96"/>
      <c r="C22" s="96"/>
      <c r="D22" s="229">
        <f t="shared" si="0"/>
      </c>
      <c r="E22" s="98"/>
      <c r="F22" s="162"/>
      <c r="G22" s="99"/>
      <c r="H22" s="155"/>
      <c r="I22" s="156"/>
      <c r="J22" s="155"/>
      <c r="K22" s="156"/>
      <c r="L22" s="157"/>
      <c r="M22" s="156"/>
      <c r="N22" s="166" t="str">
        <f>IF('参加人数'!B14="","",'参加人数'!B14)</f>
        <v>6年80mH</v>
      </c>
      <c r="O22" s="166"/>
      <c r="P22" s="103">
        <f t="shared" si="1"/>
        <v>0</v>
      </c>
      <c r="Q22" s="166"/>
      <c r="R22" s="166">
        <f t="shared" si="2"/>
      </c>
      <c r="U22" s="214">
        <f t="shared" si="3"/>
      </c>
      <c r="V22" s="214">
        <f t="shared" si="4"/>
      </c>
      <c r="W22" s="214">
        <f t="shared" si="5"/>
      </c>
      <c r="X22" s="214">
        <f t="shared" si="6"/>
      </c>
      <c r="Y22" s="214">
        <f t="shared" si="7"/>
      </c>
    </row>
    <row r="23" spans="1:25" s="5" customFormat="1" ht="17.25" customHeight="1">
      <c r="A23" s="30">
        <v>11</v>
      </c>
      <c r="B23" s="96"/>
      <c r="C23" s="96"/>
      <c r="D23" s="229">
        <f t="shared" si="0"/>
      </c>
      <c r="E23" s="98"/>
      <c r="F23" s="162"/>
      <c r="G23" s="99"/>
      <c r="H23" s="155"/>
      <c r="I23" s="156"/>
      <c r="J23" s="155"/>
      <c r="K23" s="156"/>
      <c r="L23" s="157"/>
      <c r="M23" s="156"/>
      <c r="N23" s="166" t="str">
        <f>IF('参加人数'!B15="","",'参加人数'!B15)</f>
        <v>5年走高跳</v>
      </c>
      <c r="O23" s="166"/>
      <c r="P23" s="103">
        <f t="shared" si="1"/>
        <v>0</v>
      </c>
      <c r="Q23" s="166"/>
      <c r="R23" s="166">
        <f t="shared" si="2"/>
      </c>
      <c r="U23" s="214">
        <f t="shared" si="3"/>
      </c>
      <c r="V23" s="214">
        <f t="shared" si="4"/>
      </c>
      <c r="W23" s="214">
        <f t="shared" si="5"/>
      </c>
      <c r="X23" s="214">
        <f t="shared" si="6"/>
      </c>
      <c r="Y23" s="214">
        <f t="shared" si="7"/>
      </c>
    </row>
    <row r="24" spans="1:25" s="5" customFormat="1" ht="17.25" customHeight="1">
      <c r="A24" s="30">
        <v>12</v>
      </c>
      <c r="B24" s="96"/>
      <c r="C24" s="96"/>
      <c r="D24" s="229">
        <f t="shared" si="0"/>
      </c>
      <c r="E24" s="98"/>
      <c r="F24" s="162"/>
      <c r="G24" s="99"/>
      <c r="H24" s="155"/>
      <c r="I24" s="156"/>
      <c r="J24" s="155"/>
      <c r="K24" s="156"/>
      <c r="L24" s="157"/>
      <c r="M24" s="156"/>
      <c r="N24" s="166" t="str">
        <f>IF('参加人数'!B16="","",'参加人数'!B16)</f>
        <v>6年走高跳</v>
      </c>
      <c r="O24" s="166"/>
      <c r="P24" s="103">
        <f t="shared" si="1"/>
        <v>0</v>
      </c>
      <c r="Q24" s="166"/>
      <c r="R24" s="166">
        <f t="shared" si="2"/>
      </c>
      <c r="U24" s="214">
        <f t="shared" si="3"/>
      </c>
      <c r="V24" s="214">
        <f t="shared" si="4"/>
      </c>
      <c r="W24" s="214">
        <f t="shared" si="5"/>
      </c>
      <c r="X24" s="214">
        <f t="shared" si="6"/>
      </c>
      <c r="Y24" s="214">
        <f t="shared" si="7"/>
      </c>
    </row>
    <row r="25" spans="1:25" s="5" customFormat="1" ht="17.25" customHeight="1">
      <c r="A25" s="30">
        <v>13</v>
      </c>
      <c r="B25" s="96"/>
      <c r="C25" s="96"/>
      <c r="D25" s="229">
        <f t="shared" si="0"/>
      </c>
      <c r="E25" s="98"/>
      <c r="F25" s="162"/>
      <c r="G25" s="99"/>
      <c r="H25" s="155"/>
      <c r="I25" s="156"/>
      <c r="J25" s="155"/>
      <c r="K25" s="156"/>
      <c r="L25" s="157"/>
      <c r="M25" s="156"/>
      <c r="N25" s="166" t="str">
        <f>IF('参加人数'!B17="","",'参加人数'!B17)</f>
        <v>4年走幅跳</v>
      </c>
      <c r="O25" s="166"/>
      <c r="P25" s="103">
        <f t="shared" si="1"/>
        <v>0</v>
      </c>
      <c r="Q25" s="166"/>
      <c r="R25" s="166">
        <f t="shared" si="2"/>
      </c>
      <c r="U25" s="214">
        <f t="shared" si="3"/>
      </c>
      <c r="V25" s="214">
        <f t="shared" si="4"/>
      </c>
      <c r="W25" s="214">
        <f t="shared" si="5"/>
      </c>
      <c r="X25" s="214">
        <f t="shared" si="6"/>
      </c>
      <c r="Y25" s="214">
        <f t="shared" si="7"/>
      </c>
    </row>
    <row r="26" spans="1:25" s="5" customFormat="1" ht="17.25" customHeight="1">
      <c r="A26" s="30">
        <v>14</v>
      </c>
      <c r="B26" s="96"/>
      <c r="C26" s="96"/>
      <c r="D26" s="229">
        <f t="shared" si="0"/>
      </c>
      <c r="E26" s="98"/>
      <c r="F26" s="162"/>
      <c r="G26" s="99"/>
      <c r="H26" s="155"/>
      <c r="I26" s="156"/>
      <c r="J26" s="155"/>
      <c r="K26" s="156"/>
      <c r="L26" s="157"/>
      <c r="M26" s="156"/>
      <c r="N26" s="166" t="str">
        <f>IF('参加人数'!B18="","",'参加人数'!B18)</f>
        <v>5年走幅跳</v>
      </c>
      <c r="O26" s="166"/>
      <c r="P26" s="103">
        <f t="shared" si="1"/>
        <v>0</v>
      </c>
      <c r="Q26" s="166"/>
      <c r="R26" s="166">
        <f t="shared" si="2"/>
      </c>
      <c r="U26" s="214">
        <f t="shared" si="3"/>
      </c>
      <c r="V26" s="214">
        <f t="shared" si="4"/>
      </c>
      <c r="W26" s="214">
        <f t="shared" si="5"/>
      </c>
      <c r="X26" s="214">
        <f t="shared" si="6"/>
      </c>
      <c r="Y26" s="214">
        <f t="shared" si="7"/>
      </c>
    </row>
    <row r="27" spans="1:25" s="5" customFormat="1" ht="17.25" customHeight="1">
      <c r="A27" s="30">
        <v>15</v>
      </c>
      <c r="B27" s="96"/>
      <c r="C27" s="96"/>
      <c r="D27" s="229">
        <f t="shared" si="0"/>
      </c>
      <c r="E27" s="98"/>
      <c r="F27" s="162"/>
      <c r="G27" s="99"/>
      <c r="H27" s="155"/>
      <c r="I27" s="156"/>
      <c r="J27" s="155"/>
      <c r="K27" s="156"/>
      <c r="L27" s="157"/>
      <c r="M27" s="156"/>
      <c r="N27" s="166" t="str">
        <f>IF('参加人数'!B19="","",'参加人数'!B19)</f>
        <v>6年走幅跳</v>
      </c>
      <c r="O27" s="166"/>
      <c r="P27" s="103">
        <f t="shared" si="1"/>
        <v>0</v>
      </c>
      <c r="Q27" s="166"/>
      <c r="R27" s="166">
        <f t="shared" si="2"/>
      </c>
      <c r="U27" s="214">
        <f t="shared" si="3"/>
      </c>
      <c r="V27" s="214">
        <f t="shared" si="4"/>
      </c>
      <c r="W27" s="214">
        <f t="shared" si="5"/>
      </c>
      <c r="X27" s="214">
        <f t="shared" si="6"/>
      </c>
      <c r="Y27" s="214">
        <f t="shared" si="7"/>
      </c>
    </row>
    <row r="28" spans="1:25" s="5" customFormat="1" ht="17.25" customHeight="1">
      <c r="A28" s="30">
        <v>16</v>
      </c>
      <c r="B28" s="96"/>
      <c r="C28" s="96"/>
      <c r="D28" s="229">
        <f t="shared" si="0"/>
      </c>
      <c r="E28" s="98"/>
      <c r="F28" s="162"/>
      <c r="G28" s="99"/>
      <c r="H28" s="155"/>
      <c r="I28" s="156"/>
      <c r="J28" s="155"/>
      <c r="K28" s="156"/>
      <c r="L28" s="157"/>
      <c r="M28" s="156"/>
      <c r="N28" s="166" t="str">
        <f>IF('参加人数'!B20="","",'参加人数'!B20)</f>
        <v>3年ｼﾞｬﾍﾞﾘｯｸﾎﾞｰﾙ投</v>
      </c>
      <c r="O28" s="166"/>
      <c r="P28" s="103">
        <f t="shared" si="1"/>
        <v>0</v>
      </c>
      <c r="Q28" s="166"/>
      <c r="R28" s="166">
        <f t="shared" si="2"/>
      </c>
      <c r="U28" s="214">
        <f t="shared" si="3"/>
      </c>
      <c r="V28" s="214">
        <f t="shared" si="4"/>
      </c>
      <c r="W28" s="214">
        <f t="shared" si="5"/>
      </c>
      <c r="X28" s="214">
        <f t="shared" si="6"/>
      </c>
      <c r="Y28" s="214">
        <f t="shared" si="7"/>
      </c>
    </row>
    <row r="29" spans="1:25" s="5" customFormat="1" ht="17.25" customHeight="1">
      <c r="A29" s="30">
        <v>17</v>
      </c>
      <c r="B29" s="96"/>
      <c r="C29" s="96"/>
      <c r="D29" s="229">
        <f t="shared" si="0"/>
      </c>
      <c r="E29" s="98"/>
      <c r="F29" s="162"/>
      <c r="G29" s="99"/>
      <c r="H29" s="155"/>
      <c r="I29" s="156"/>
      <c r="J29" s="155"/>
      <c r="K29" s="156"/>
      <c r="L29" s="157"/>
      <c r="M29" s="156"/>
      <c r="N29" s="166" t="str">
        <f>IF('参加人数'!B21="","",'参加人数'!B21)</f>
        <v>4年ｼﾞｬﾍﾞﾘｯｸﾎﾞｰﾙ投</v>
      </c>
      <c r="O29" s="166"/>
      <c r="P29" s="103">
        <f t="shared" si="1"/>
        <v>0</v>
      </c>
      <c r="Q29" s="166"/>
      <c r="R29" s="166">
        <f t="shared" si="2"/>
      </c>
      <c r="U29" s="214">
        <f t="shared" si="3"/>
      </c>
      <c r="V29" s="214">
        <f t="shared" si="4"/>
      </c>
      <c r="W29" s="214">
        <f t="shared" si="5"/>
      </c>
      <c r="X29" s="214">
        <f t="shared" si="6"/>
      </c>
      <c r="Y29" s="214">
        <f t="shared" si="7"/>
      </c>
    </row>
    <row r="30" spans="1:25" s="5" customFormat="1" ht="17.25" customHeight="1">
      <c r="A30" s="30">
        <v>18</v>
      </c>
      <c r="B30" s="96"/>
      <c r="C30" s="96"/>
      <c r="D30" s="229">
        <f t="shared" si="0"/>
      </c>
      <c r="E30" s="98"/>
      <c r="F30" s="162"/>
      <c r="G30" s="99"/>
      <c r="H30" s="155"/>
      <c r="I30" s="156"/>
      <c r="J30" s="155"/>
      <c r="K30" s="156"/>
      <c r="L30" s="157"/>
      <c r="M30" s="156"/>
      <c r="N30" s="166" t="str">
        <f>IF('参加人数'!B22="","",'参加人数'!B22)</f>
        <v>5年ｼﾞｬﾍﾞﾘｯｸﾎﾞｰﾙ投</v>
      </c>
      <c r="O30" s="166"/>
      <c r="P30" s="103">
        <f t="shared" si="1"/>
        <v>0</v>
      </c>
      <c r="Q30" s="166"/>
      <c r="R30" s="166">
        <f t="shared" si="2"/>
      </c>
      <c r="U30" s="214">
        <f t="shared" si="3"/>
      </c>
      <c r="V30" s="214">
        <f t="shared" si="4"/>
      </c>
      <c r="W30" s="214">
        <f t="shared" si="5"/>
      </c>
      <c r="X30" s="214">
        <f t="shared" si="6"/>
      </c>
      <c r="Y30" s="214">
        <f t="shared" si="7"/>
      </c>
    </row>
    <row r="31" spans="1:25" s="5" customFormat="1" ht="17.25" customHeight="1">
      <c r="A31" s="30">
        <v>19</v>
      </c>
      <c r="B31" s="96"/>
      <c r="C31" s="96"/>
      <c r="D31" s="229">
        <f t="shared" si="0"/>
      </c>
      <c r="E31" s="98"/>
      <c r="F31" s="162"/>
      <c r="G31" s="99"/>
      <c r="H31" s="155"/>
      <c r="I31" s="156"/>
      <c r="J31" s="155"/>
      <c r="K31" s="156"/>
      <c r="L31" s="157"/>
      <c r="M31" s="156"/>
      <c r="N31" s="166" t="str">
        <f>IF('参加人数'!B23="","",'参加人数'!B23)</f>
        <v>6年ｼﾞｬﾍﾞﾘｯｸﾎﾞｰﾙ投</v>
      </c>
      <c r="O31" s="166"/>
      <c r="P31" s="103">
        <f t="shared" si="1"/>
        <v>0</v>
      </c>
      <c r="Q31" s="166"/>
      <c r="R31" s="166">
        <f t="shared" si="2"/>
      </c>
      <c r="U31" s="214">
        <f t="shared" si="3"/>
      </c>
      <c r="V31" s="214">
        <f t="shared" si="4"/>
      </c>
      <c r="W31" s="214">
        <f t="shared" si="5"/>
      </c>
      <c r="X31" s="214">
        <f t="shared" si="6"/>
      </c>
      <c r="Y31" s="214">
        <f t="shared" si="7"/>
      </c>
    </row>
    <row r="32" spans="1:25" s="5" customFormat="1" ht="17.25" customHeight="1">
      <c r="A32" s="30">
        <v>20</v>
      </c>
      <c r="B32" s="96"/>
      <c r="C32" s="96"/>
      <c r="D32" s="229">
        <f t="shared" si="0"/>
      </c>
      <c r="E32" s="98"/>
      <c r="F32" s="162"/>
      <c r="G32" s="99"/>
      <c r="H32" s="155"/>
      <c r="I32" s="156"/>
      <c r="J32" s="155"/>
      <c r="K32" s="156"/>
      <c r="L32" s="157"/>
      <c r="M32" s="156"/>
      <c r="N32" s="166" t="str">
        <f>IF('参加人数'!B24="","",'参加人数'!B24)</f>
        <v>6年砲丸投</v>
      </c>
      <c r="O32" s="166"/>
      <c r="P32" s="103">
        <f t="shared" si="1"/>
        <v>0</v>
      </c>
      <c r="Q32" s="166"/>
      <c r="R32" s="166">
        <f t="shared" si="2"/>
      </c>
      <c r="U32" s="214">
        <f t="shared" si="3"/>
      </c>
      <c r="V32" s="214">
        <f t="shared" si="4"/>
      </c>
      <c r="W32" s="214">
        <f t="shared" si="5"/>
      </c>
      <c r="X32" s="214">
        <f t="shared" si="6"/>
      </c>
      <c r="Y32" s="214">
        <f t="shared" si="7"/>
      </c>
    </row>
    <row r="33" spans="1:25" s="5" customFormat="1" ht="17.25" customHeight="1">
      <c r="A33" s="30">
        <v>21</v>
      </c>
      <c r="B33" s="96"/>
      <c r="C33" s="96"/>
      <c r="D33" s="229">
        <f t="shared" si="0"/>
      </c>
      <c r="E33" s="98"/>
      <c r="F33" s="162"/>
      <c r="G33" s="99"/>
      <c r="H33" s="155"/>
      <c r="I33" s="156"/>
      <c r="J33" s="155"/>
      <c r="K33" s="156"/>
      <c r="L33" s="157"/>
      <c r="M33" s="156"/>
      <c r="N33" s="166"/>
      <c r="O33" s="166"/>
      <c r="P33" s="103">
        <f t="shared" si="1"/>
        <v>0</v>
      </c>
      <c r="Q33" s="166"/>
      <c r="R33" s="166">
        <f t="shared" si="2"/>
      </c>
      <c r="U33" s="214">
        <f t="shared" si="3"/>
      </c>
      <c r="V33" s="214">
        <f t="shared" si="4"/>
      </c>
      <c r="W33" s="214">
        <f t="shared" si="5"/>
      </c>
      <c r="X33" s="214">
        <f t="shared" si="6"/>
      </c>
      <c r="Y33" s="214">
        <f t="shared" si="7"/>
      </c>
    </row>
    <row r="34" spans="1:25" s="5" customFormat="1" ht="17.25" customHeight="1">
      <c r="A34" s="30">
        <v>22</v>
      </c>
      <c r="B34" s="96"/>
      <c r="C34" s="96"/>
      <c r="D34" s="229">
        <f t="shared" si="0"/>
      </c>
      <c r="E34" s="98"/>
      <c r="F34" s="162"/>
      <c r="G34" s="99"/>
      <c r="H34" s="155"/>
      <c r="I34" s="156"/>
      <c r="J34" s="155"/>
      <c r="K34" s="156"/>
      <c r="L34" s="157"/>
      <c r="M34" s="156"/>
      <c r="N34" s="166"/>
      <c r="O34" s="166"/>
      <c r="P34" s="103">
        <f t="shared" si="1"/>
        <v>0</v>
      </c>
      <c r="Q34" s="166"/>
      <c r="R34" s="166">
        <f t="shared" si="2"/>
      </c>
      <c r="U34" s="214">
        <f t="shared" si="3"/>
      </c>
      <c r="V34" s="214">
        <f t="shared" si="4"/>
      </c>
      <c r="W34" s="214">
        <f t="shared" si="5"/>
      </c>
      <c r="X34" s="214">
        <f t="shared" si="6"/>
      </c>
      <c r="Y34" s="214">
        <f t="shared" si="7"/>
      </c>
    </row>
    <row r="35" spans="1:25" s="5" customFormat="1" ht="17.25" customHeight="1">
      <c r="A35" s="30">
        <v>23</v>
      </c>
      <c r="B35" s="96"/>
      <c r="C35" s="96"/>
      <c r="D35" s="229">
        <f t="shared" si="0"/>
      </c>
      <c r="E35" s="98"/>
      <c r="F35" s="162"/>
      <c r="G35" s="99"/>
      <c r="H35" s="155"/>
      <c r="I35" s="156"/>
      <c r="J35" s="155"/>
      <c r="K35" s="156"/>
      <c r="L35" s="157"/>
      <c r="M35" s="156"/>
      <c r="N35" s="166"/>
      <c r="O35" s="166"/>
      <c r="P35" s="103">
        <f t="shared" si="1"/>
        <v>0</v>
      </c>
      <c r="Q35" s="166"/>
      <c r="R35" s="166">
        <f t="shared" si="2"/>
      </c>
      <c r="U35" s="214">
        <f t="shared" si="3"/>
      </c>
      <c r="V35" s="214">
        <f t="shared" si="4"/>
      </c>
      <c r="W35" s="214">
        <f t="shared" si="5"/>
      </c>
      <c r="X35" s="214">
        <f t="shared" si="6"/>
      </c>
      <c r="Y35" s="214">
        <f t="shared" si="7"/>
      </c>
    </row>
    <row r="36" spans="1:25" s="5" customFormat="1" ht="17.25" customHeight="1">
      <c r="A36" s="30">
        <v>24</v>
      </c>
      <c r="B36" s="96"/>
      <c r="C36" s="96"/>
      <c r="D36" s="229">
        <f t="shared" si="0"/>
      </c>
      <c r="E36" s="98"/>
      <c r="F36" s="162"/>
      <c r="G36" s="99"/>
      <c r="H36" s="155"/>
      <c r="I36" s="156"/>
      <c r="J36" s="155"/>
      <c r="K36" s="156"/>
      <c r="L36" s="157"/>
      <c r="M36" s="156"/>
      <c r="N36" s="166"/>
      <c r="O36" s="166"/>
      <c r="P36" s="103">
        <f t="shared" si="1"/>
        <v>0</v>
      </c>
      <c r="Q36" s="166"/>
      <c r="R36" s="166">
        <f t="shared" si="2"/>
      </c>
      <c r="U36" s="214">
        <f t="shared" si="3"/>
      </c>
      <c r="V36" s="214">
        <f t="shared" si="4"/>
      </c>
      <c r="W36" s="214">
        <f t="shared" si="5"/>
      </c>
      <c r="X36" s="214">
        <f t="shared" si="6"/>
      </c>
      <c r="Y36" s="214">
        <f t="shared" si="7"/>
      </c>
    </row>
    <row r="37" spans="1:25" s="5" customFormat="1" ht="17.25" customHeight="1">
      <c r="A37" s="30">
        <v>25</v>
      </c>
      <c r="B37" s="96"/>
      <c r="C37" s="96"/>
      <c r="D37" s="229">
        <f t="shared" si="0"/>
      </c>
      <c r="E37" s="98"/>
      <c r="F37" s="162"/>
      <c r="G37" s="99"/>
      <c r="H37" s="155"/>
      <c r="I37" s="156"/>
      <c r="J37" s="155"/>
      <c r="K37" s="156"/>
      <c r="L37" s="157"/>
      <c r="M37" s="156"/>
      <c r="N37" s="166"/>
      <c r="O37" s="166"/>
      <c r="P37" s="103">
        <f t="shared" si="1"/>
        <v>0</v>
      </c>
      <c r="Q37" s="166"/>
      <c r="R37" s="166">
        <f t="shared" si="2"/>
      </c>
      <c r="U37" s="214">
        <f t="shared" si="3"/>
      </c>
      <c r="V37" s="214">
        <f t="shared" si="4"/>
      </c>
      <c r="W37" s="214">
        <f t="shared" si="5"/>
      </c>
      <c r="X37" s="214">
        <f t="shared" si="6"/>
      </c>
      <c r="Y37" s="214">
        <f t="shared" si="7"/>
      </c>
    </row>
    <row r="38" spans="1:25" s="5" customFormat="1" ht="17.25" customHeight="1">
      <c r="A38" s="30">
        <v>26</v>
      </c>
      <c r="B38" s="96"/>
      <c r="C38" s="96"/>
      <c r="D38" s="229">
        <f t="shared" si="0"/>
      </c>
      <c r="E38" s="98"/>
      <c r="F38" s="162"/>
      <c r="G38" s="99"/>
      <c r="H38" s="155"/>
      <c r="I38" s="156"/>
      <c r="J38" s="155"/>
      <c r="K38" s="156"/>
      <c r="L38" s="157"/>
      <c r="M38" s="156"/>
      <c r="N38" s="166"/>
      <c r="O38" s="166"/>
      <c r="P38" s="103">
        <f t="shared" si="1"/>
        <v>0</v>
      </c>
      <c r="Q38" s="166"/>
      <c r="R38" s="166">
        <f t="shared" si="2"/>
      </c>
      <c r="U38" s="214">
        <f t="shared" si="3"/>
      </c>
      <c r="V38" s="214">
        <f t="shared" si="4"/>
      </c>
      <c r="W38" s="214">
        <f t="shared" si="5"/>
      </c>
      <c r="X38" s="214">
        <f t="shared" si="6"/>
      </c>
      <c r="Y38" s="214">
        <f t="shared" si="7"/>
      </c>
    </row>
    <row r="39" spans="1:25" s="5" customFormat="1" ht="17.25" customHeight="1">
      <c r="A39" s="30">
        <v>27</v>
      </c>
      <c r="B39" s="96"/>
      <c r="C39" s="96"/>
      <c r="D39" s="229">
        <f t="shared" si="0"/>
      </c>
      <c r="E39" s="98"/>
      <c r="F39" s="162"/>
      <c r="G39" s="99"/>
      <c r="H39" s="155"/>
      <c r="I39" s="156"/>
      <c r="J39" s="155"/>
      <c r="K39" s="156"/>
      <c r="L39" s="157"/>
      <c r="M39" s="156"/>
      <c r="N39" s="166"/>
      <c r="O39" s="166"/>
      <c r="P39" s="103">
        <f t="shared" si="1"/>
        <v>0</v>
      </c>
      <c r="Q39" s="166"/>
      <c r="R39" s="166">
        <f t="shared" si="2"/>
      </c>
      <c r="U39" s="214">
        <f t="shared" si="3"/>
      </c>
      <c r="V39" s="214">
        <f t="shared" si="4"/>
      </c>
      <c r="W39" s="214">
        <f t="shared" si="5"/>
      </c>
      <c r="X39" s="214">
        <f t="shared" si="6"/>
      </c>
      <c r="Y39" s="214">
        <f t="shared" si="7"/>
      </c>
    </row>
    <row r="40" spans="1:25" s="5" customFormat="1" ht="17.25" customHeight="1">
      <c r="A40" s="30">
        <v>28</v>
      </c>
      <c r="B40" s="96"/>
      <c r="C40" s="96"/>
      <c r="D40" s="229">
        <f t="shared" si="0"/>
      </c>
      <c r="E40" s="98"/>
      <c r="F40" s="162"/>
      <c r="G40" s="99"/>
      <c r="H40" s="155"/>
      <c r="I40" s="156"/>
      <c r="J40" s="155"/>
      <c r="K40" s="156"/>
      <c r="L40" s="157"/>
      <c r="M40" s="156"/>
      <c r="N40" s="166"/>
      <c r="O40" s="166"/>
      <c r="P40" s="103">
        <f t="shared" si="1"/>
        <v>0</v>
      </c>
      <c r="Q40" s="166"/>
      <c r="R40" s="166">
        <f t="shared" si="2"/>
      </c>
      <c r="U40" s="214">
        <f t="shared" si="3"/>
      </c>
      <c r="V40" s="214">
        <f t="shared" si="4"/>
      </c>
      <c r="W40" s="214">
        <f t="shared" si="5"/>
      </c>
      <c r="X40" s="214">
        <f t="shared" si="6"/>
      </c>
      <c r="Y40" s="214">
        <f t="shared" si="7"/>
      </c>
    </row>
    <row r="41" spans="1:25" s="5" customFormat="1" ht="17.25" customHeight="1">
      <c r="A41" s="30">
        <v>29</v>
      </c>
      <c r="B41" s="96"/>
      <c r="C41" s="96"/>
      <c r="D41" s="229">
        <f t="shared" si="0"/>
      </c>
      <c r="E41" s="98"/>
      <c r="F41" s="162"/>
      <c r="G41" s="99"/>
      <c r="H41" s="155"/>
      <c r="I41" s="156"/>
      <c r="J41" s="155"/>
      <c r="K41" s="156"/>
      <c r="L41" s="157"/>
      <c r="M41" s="156"/>
      <c r="N41" s="166"/>
      <c r="O41" s="166"/>
      <c r="P41" s="103">
        <f t="shared" si="1"/>
        <v>0</v>
      </c>
      <c r="Q41" s="166"/>
      <c r="R41" s="166">
        <f t="shared" si="2"/>
      </c>
      <c r="U41" s="214">
        <f t="shared" si="3"/>
      </c>
      <c r="V41" s="214">
        <f t="shared" si="4"/>
      </c>
      <c r="W41" s="214">
        <f t="shared" si="5"/>
      </c>
      <c r="X41" s="214">
        <f t="shared" si="6"/>
      </c>
      <c r="Y41" s="214">
        <f t="shared" si="7"/>
      </c>
    </row>
    <row r="42" spans="1:25" s="5" customFormat="1" ht="17.25" customHeight="1">
      <c r="A42" s="30">
        <v>30</v>
      </c>
      <c r="B42" s="96"/>
      <c r="C42" s="96"/>
      <c r="D42" s="229">
        <f t="shared" si="0"/>
      </c>
      <c r="E42" s="98"/>
      <c r="F42" s="162"/>
      <c r="G42" s="99"/>
      <c r="H42" s="155"/>
      <c r="I42" s="156"/>
      <c r="J42" s="155"/>
      <c r="K42" s="156"/>
      <c r="L42" s="157"/>
      <c r="M42" s="156"/>
      <c r="N42" s="166"/>
      <c r="O42" s="166"/>
      <c r="P42" s="103">
        <f t="shared" si="1"/>
        <v>0</v>
      </c>
      <c r="Q42" s="166"/>
      <c r="R42" s="166">
        <f t="shared" si="2"/>
      </c>
      <c r="U42" s="214">
        <f t="shared" si="3"/>
      </c>
      <c r="V42" s="214">
        <f t="shared" si="4"/>
      </c>
      <c r="W42" s="214">
        <f t="shared" si="5"/>
      </c>
      <c r="X42" s="214">
        <f t="shared" si="6"/>
      </c>
      <c r="Y42" s="214">
        <f t="shared" si="7"/>
      </c>
    </row>
    <row r="43" spans="1:25" s="5" customFormat="1" ht="17.25" customHeight="1">
      <c r="A43" s="30">
        <v>31</v>
      </c>
      <c r="B43" s="96"/>
      <c r="C43" s="96"/>
      <c r="D43" s="229">
        <f t="shared" si="0"/>
      </c>
      <c r="E43" s="98"/>
      <c r="F43" s="162"/>
      <c r="G43" s="99"/>
      <c r="H43" s="155"/>
      <c r="I43" s="156"/>
      <c r="J43" s="155"/>
      <c r="K43" s="156"/>
      <c r="L43" s="157"/>
      <c r="M43" s="156"/>
      <c r="N43" s="166"/>
      <c r="O43" s="166"/>
      <c r="P43" s="103">
        <f t="shared" si="1"/>
        <v>0</v>
      </c>
      <c r="Q43" s="166"/>
      <c r="R43" s="166">
        <f t="shared" si="2"/>
      </c>
      <c r="U43" s="214">
        <f t="shared" si="3"/>
      </c>
      <c r="V43" s="214">
        <f t="shared" si="4"/>
      </c>
      <c r="W43" s="214">
        <f t="shared" si="5"/>
      </c>
      <c r="X43" s="214">
        <f t="shared" si="6"/>
      </c>
      <c r="Y43" s="214">
        <f t="shared" si="7"/>
      </c>
    </row>
    <row r="44" spans="1:25" s="5" customFormat="1" ht="17.25" customHeight="1">
      <c r="A44" s="30">
        <v>32</v>
      </c>
      <c r="B44" s="96"/>
      <c r="C44" s="96"/>
      <c r="D44" s="229">
        <f t="shared" si="0"/>
      </c>
      <c r="E44" s="98"/>
      <c r="F44" s="162"/>
      <c r="G44" s="99"/>
      <c r="H44" s="155"/>
      <c r="I44" s="156"/>
      <c r="J44" s="155"/>
      <c r="K44" s="156"/>
      <c r="L44" s="157"/>
      <c r="M44" s="156"/>
      <c r="N44" s="166"/>
      <c r="O44" s="166"/>
      <c r="P44" s="103">
        <f t="shared" si="1"/>
        <v>0</v>
      </c>
      <c r="Q44" s="166"/>
      <c r="R44" s="166">
        <f t="shared" si="2"/>
      </c>
      <c r="U44" s="214">
        <f t="shared" si="3"/>
      </c>
      <c r="V44" s="214">
        <f t="shared" si="4"/>
      </c>
      <c r="W44" s="214">
        <f t="shared" si="5"/>
      </c>
      <c r="X44" s="214">
        <f t="shared" si="6"/>
      </c>
      <c r="Y44" s="214">
        <f t="shared" si="7"/>
      </c>
    </row>
    <row r="45" spans="1:25" s="5" customFormat="1" ht="17.25" customHeight="1">
      <c r="A45" s="30">
        <v>33</v>
      </c>
      <c r="B45" s="96"/>
      <c r="C45" s="96"/>
      <c r="D45" s="229">
        <f t="shared" si="0"/>
      </c>
      <c r="E45" s="98"/>
      <c r="F45" s="162"/>
      <c r="G45" s="99"/>
      <c r="H45" s="155"/>
      <c r="I45" s="156"/>
      <c r="J45" s="155"/>
      <c r="K45" s="156"/>
      <c r="L45" s="157"/>
      <c r="M45" s="156"/>
      <c r="N45" s="166"/>
      <c r="O45" s="166"/>
      <c r="P45" s="103">
        <f t="shared" si="1"/>
        <v>0</v>
      </c>
      <c r="Q45" s="166"/>
      <c r="R45" s="166">
        <f t="shared" si="2"/>
      </c>
      <c r="U45" s="214">
        <f t="shared" si="3"/>
      </c>
      <c r="V45" s="214">
        <f t="shared" si="4"/>
      </c>
      <c r="W45" s="214">
        <f t="shared" si="5"/>
      </c>
      <c r="X45" s="214">
        <f t="shared" si="6"/>
      </c>
      <c r="Y45" s="214">
        <f t="shared" si="7"/>
      </c>
    </row>
    <row r="46" spans="1:25" s="5" customFormat="1" ht="17.25" customHeight="1">
      <c r="A46" s="30">
        <v>34</v>
      </c>
      <c r="B46" s="96"/>
      <c r="C46" s="96"/>
      <c r="D46" s="229">
        <f t="shared" si="0"/>
      </c>
      <c r="E46" s="98"/>
      <c r="F46" s="162"/>
      <c r="G46" s="99"/>
      <c r="H46" s="155"/>
      <c r="I46" s="156"/>
      <c r="J46" s="155"/>
      <c r="K46" s="156"/>
      <c r="L46" s="157"/>
      <c r="M46" s="156"/>
      <c r="N46" s="166"/>
      <c r="O46" s="166"/>
      <c r="P46" s="103">
        <f t="shared" si="1"/>
        <v>0</v>
      </c>
      <c r="Q46" s="166"/>
      <c r="R46" s="166">
        <f t="shared" si="2"/>
      </c>
      <c r="U46" s="214">
        <f t="shared" si="3"/>
      </c>
      <c r="V46" s="214">
        <f t="shared" si="4"/>
      </c>
      <c r="W46" s="214">
        <f t="shared" si="5"/>
      </c>
      <c r="X46" s="214">
        <f t="shared" si="6"/>
      </c>
      <c r="Y46" s="214">
        <f t="shared" si="7"/>
      </c>
    </row>
    <row r="47" spans="1:25" s="5" customFormat="1" ht="17.25" customHeight="1">
      <c r="A47" s="30">
        <v>35</v>
      </c>
      <c r="B47" s="96"/>
      <c r="C47" s="96"/>
      <c r="D47" s="229">
        <f t="shared" si="0"/>
      </c>
      <c r="E47" s="98"/>
      <c r="F47" s="162"/>
      <c r="G47" s="99"/>
      <c r="H47" s="155"/>
      <c r="I47" s="156"/>
      <c r="J47" s="155"/>
      <c r="K47" s="156"/>
      <c r="L47" s="157"/>
      <c r="M47" s="156"/>
      <c r="N47" s="166"/>
      <c r="O47" s="166"/>
      <c r="P47" s="103">
        <f t="shared" si="1"/>
        <v>0</v>
      </c>
      <c r="Q47" s="166"/>
      <c r="R47" s="166">
        <f t="shared" si="2"/>
      </c>
      <c r="U47" s="214">
        <f t="shared" si="3"/>
      </c>
      <c r="V47" s="214">
        <f t="shared" si="4"/>
      </c>
      <c r="W47" s="214">
        <f t="shared" si="5"/>
      </c>
      <c r="X47" s="214">
        <f t="shared" si="6"/>
      </c>
      <c r="Y47" s="214">
        <f t="shared" si="7"/>
      </c>
    </row>
    <row r="48" spans="1:25" s="5" customFormat="1" ht="17.25" customHeight="1">
      <c r="A48" s="30">
        <v>36</v>
      </c>
      <c r="B48" s="96"/>
      <c r="C48" s="96"/>
      <c r="D48" s="229">
        <f t="shared" si="0"/>
      </c>
      <c r="E48" s="98"/>
      <c r="F48" s="162"/>
      <c r="G48" s="99"/>
      <c r="H48" s="155"/>
      <c r="I48" s="156"/>
      <c r="J48" s="155"/>
      <c r="K48" s="156"/>
      <c r="L48" s="157"/>
      <c r="M48" s="156"/>
      <c r="N48" s="166"/>
      <c r="O48" s="166"/>
      <c r="P48" s="103">
        <f t="shared" si="1"/>
        <v>0</v>
      </c>
      <c r="Q48" s="166"/>
      <c r="R48" s="166">
        <f t="shared" si="2"/>
      </c>
      <c r="U48" s="214">
        <f t="shared" si="3"/>
      </c>
      <c r="V48" s="214">
        <f t="shared" si="4"/>
      </c>
      <c r="W48" s="214">
        <f t="shared" si="5"/>
      </c>
      <c r="X48" s="214">
        <f t="shared" si="6"/>
      </c>
      <c r="Y48" s="214">
        <f t="shared" si="7"/>
      </c>
    </row>
    <row r="49" spans="1:25" s="5" customFormat="1" ht="17.25" customHeight="1">
      <c r="A49" s="30">
        <v>37</v>
      </c>
      <c r="B49" s="96"/>
      <c r="C49" s="96"/>
      <c r="D49" s="229">
        <f t="shared" si="0"/>
      </c>
      <c r="E49" s="98"/>
      <c r="F49" s="162"/>
      <c r="G49" s="99"/>
      <c r="H49" s="155"/>
      <c r="I49" s="156"/>
      <c r="J49" s="155"/>
      <c r="K49" s="156"/>
      <c r="L49" s="157"/>
      <c r="M49" s="156"/>
      <c r="N49" s="166"/>
      <c r="O49" s="166"/>
      <c r="P49" s="103">
        <f t="shared" si="1"/>
        <v>0</v>
      </c>
      <c r="Q49" s="166"/>
      <c r="R49" s="166">
        <f t="shared" si="2"/>
      </c>
      <c r="U49" s="214">
        <f t="shared" si="3"/>
      </c>
      <c r="V49" s="214">
        <f t="shared" si="4"/>
      </c>
      <c r="W49" s="214">
        <f t="shared" si="5"/>
      </c>
      <c r="X49" s="214">
        <f t="shared" si="6"/>
      </c>
      <c r="Y49" s="214">
        <f t="shared" si="7"/>
      </c>
    </row>
    <row r="50" spans="1:25" s="5" customFormat="1" ht="17.25" customHeight="1">
      <c r="A50" s="30">
        <v>38</v>
      </c>
      <c r="B50" s="96"/>
      <c r="C50" s="96"/>
      <c r="D50" s="229">
        <f t="shared" si="0"/>
      </c>
      <c r="E50" s="98"/>
      <c r="F50" s="162"/>
      <c r="G50" s="99"/>
      <c r="H50" s="155"/>
      <c r="I50" s="156"/>
      <c r="J50" s="155"/>
      <c r="K50" s="156"/>
      <c r="L50" s="157"/>
      <c r="M50" s="156"/>
      <c r="N50" s="166"/>
      <c r="O50" s="166"/>
      <c r="P50" s="103">
        <f t="shared" si="1"/>
        <v>0</v>
      </c>
      <c r="Q50" s="166"/>
      <c r="R50" s="166">
        <f t="shared" si="2"/>
      </c>
      <c r="U50" s="214">
        <f t="shared" si="3"/>
      </c>
      <c r="V50" s="214">
        <f t="shared" si="4"/>
      </c>
      <c r="W50" s="214">
        <f t="shared" si="5"/>
      </c>
      <c r="X50" s="214">
        <f t="shared" si="6"/>
      </c>
      <c r="Y50" s="214">
        <f t="shared" si="7"/>
      </c>
    </row>
    <row r="51" spans="1:25" s="5" customFormat="1" ht="17.25" customHeight="1">
      <c r="A51" s="30">
        <v>39</v>
      </c>
      <c r="B51" s="96"/>
      <c r="C51" s="96"/>
      <c r="D51" s="229">
        <f t="shared" si="0"/>
      </c>
      <c r="E51" s="98"/>
      <c r="F51" s="162"/>
      <c r="G51" s="99"/>
      <c r="H51" s="155"/>
      <c r="I51" s="156"/>
      <c r="J51" s="155"/>
      <c r="K51" s="156"/>
      <c r="L51" s="157"/>
      <c r="M51" s="156"/>
      <c r="N51" s="166"/>
      <c r="O51" s="166"/>
      <c r="P51" s="103">
        <f t="shared" si="1"/>
        <v>0</v>
      </c>
      <c r="Q51" s="166"/>
      <c r="R51" s="166">
        <f t="shared" si="2"/>
      </c>
      <c r="U51" s="214">
        <f t="shared" si="3"/>
      </c>
      <c r="V51" s="214">
        <f t="shared" si="4"/>
      </c>
      <c r="W51" s="214">
        <f t="shared" si="5"/>
      </c>
      <c r="X51" s="214">
        <f t="shared" si="6"/>
      </c>
      <c r="Y51" s="214">
        <f t="shared" si="7"/>
      </c>
    </row>
    <row r="52" spans="1:25" s="5" customFormat="1" ht="17.25" customHeight="1">
      <c r="A52" s="30">
        <v>40</v>
      </c>
      <c r="B52" s="96"/>
      <c r="C52" s="96"/>
      <c r="D52" s="229">
        <f t="shared" si="0"/>
      </c>
      <c r="E52" s="98"/>
      <c r="F52" s="162"/>
      <c r="G52" s="99"/>
      <c r="H52" s="155"/>
      <c r="I52" s="156"/>
      <c r="J52" s="155"/>
      <c r="K52" s="156"/>
      <c r="L52" s="157"/>
      <c r="M52" s="156"/>
      <c r="N52" s="166"/>
      <c r="O52" s="166"/>
      <c r="P52" s="103">
        <f t="shared" si="1"/>
        <v>0</v>
      </c>
      <c r="Q52" s="166"/>
      <c r="R52" s="166">
        <f t="shared" si="2"/>
      </c>
      <c r="U52" s="214">
        <f t="shared" si="3"/>
      </c>
      <c r="V52" s="214">
        <f t="shared" si="4"/>
      </c>
      <c r="W52" s="214">
        <f t="shared" si="5"/>
      </c>
      <c r="X52" s="214">
        <f t="shared" si="6"/>
      </c>
      <c r="Y52" s="214">
        <f t="shared" si="7"/>
      </c>
    </row>
    <row r="53" spans="2:13" ht="12" customHeight="1">
      <c r="B53" s="167"/>
      <c r="C53" s="167"/>
      <c r="D53" s="103"/>
      <c r="E53" s="173"/>
      <c r="F53" s="167"/>
      <c r="G53" s="163"/>
      <c r="H53" s="163"/>
      <c r="I53" s="174"/>
      <c r="J53" s="163"/>
      <c r="K53" s="163"/>
      <c r="L53" s="163"/>
      <c r="M53" s="163"/>
    </row>
    <row r="54" spans="2:15" ht="18.75" customHeight="1">
      <c r="B54" s="2"/>
      <c r="C54" s="2"/>
      <c r="E54" s="2"/>
      <c r="F54" s="2"/>
      <c r="I54" s="2"/>
      <c r="O54" s="103"/>
    </row>
    <row r="55" spans="2:15" ht="18.75" customHeight="1">
      <c r="B55" s="2"/>
      <c r="C55" s="2"/>
      <c r="E55" s="2"/>
      <c r="F55" s="2"/>
      <c r="I55" s="2"/>
      <c r="O55" s="103"/>
    </row>
    <row r="56" spans="2:15" ht="18.75" customHeight="1">
      <c r="B56" s="2"/>
      <c r="C56" s="2"/>
      <c r="E56" s="2"/>
      <c r="F56" s="2"/>
      <c r="I56" s="2"/>
      <c r="O56" s="103"/>
    </row>
    <row r="57" spans="2:15" ht="20.25" customHeight="1">
      <c r="B57" s="2"/>
      <c r="C57" s="2"/>
      <c r="E57" s="2"/>
      <c r="F57" s="2"/>
      <c r="I57" s="2"/>
      <c r="O57" s="103"/>
    </row>
    <row r="58" ht="12">
      <c r="O58" s="103"/>
    </row>
  </sheetData>
  <sheetProtection sheet="1" selectLockedCells="1"/>
  <mergeCells count="12">
    <mergeCell ref="B1:D1"/>
    <mergeCell ref="F1:H1"/>
    <mergeCell ref="G8:H8"/>
    <mergeCell ref="C8:D8"/>
    <mergeCell ref="B2:D2"/>
    <mergeCell ref="F3:G3"/>
    <mergeCell ref="H3:K3"/>
    <mergeCell ref="F10:G10"/>
    <mergeCell ref="B3:C3"/>
    <mergeCell ref="H10:M10"/>
    <mergeCell ref="H9:I9"/>
    <mergeCell ref="B9:G9"/>
  </mergeCells>
  <conditionalFormatting sqref="I13:I52 K13:K52 M13:M52">
    <cfRule type="expression" priority="1" dxfId="0" stopIfTrue="1">
      <formula>H13="A"</formula>
    </cfRule>
    <cfRule type="expression" priority="2" dxfId="1" stopIfTrue="1">
      <formula>H13="B"</formula>
    </cfRule>
    <cfRule type="expression" priority="3" dxfId="2" stopIfTrue="1">
      <formula>H13="C"</formula>
    </cfRule>
  </conditionalFormatting>
  <conditionalFormatting sqref="F13:F52">
    <cfRule type="expression" priority="4" dxfId="3" stopIfTrue="1">
      <formula>$R13=1</formula>
    </cfRule>
  </conditionalFormatting>
  <dataValidations count="5">
    <dataValidation allowBlank="1" showInputMessage="1" showErrorMessage="1" imeMode="disabled" sqref="G13:G52 K13:K52 I13:I52 M13:M52"/>
    <dataValidation type="list" allowBlank="1" showInputMessage="1" showErrorMessage="1" error="入力が正しくありません&#10;" sqref="F13:F52">
      <formula1>$N$12:$N$40</formula1>
    </dataValidation>
    <dataValidation allowBlank="1" showInputMessage="1" showErrorMessage="1" imeMode="on" sqref="B13:B52 D13:D52 B1:D1"/>
    <dataValidation type="list" allowBlank="1" showInputMessage="1" showErrorMessage="1" sqref="J13:J52 L13:L52 H13:H52">
      <formula1>"A,B,C,D,E,F"</formula1>
    </dataValidation>
    <dataValidation allowBlank="1" showInputMessage="1" showErrorMessage="1" imeMode="halfKatakana" sqref="C12:C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Y84"/>
  <sheetViews>
    <sheetView showGridLines="0" showRowColHeaders="0" zoomScalePageLayoutView="0" workbookViewId="0" topLeftCell="A1">
      <pane ySplit="12" topLeftCell="BM13" activePane="bottomLeft" state="frozen"/>
      <selection pane="topLeft" activeCell="F13" sqref="F13"/>
      <selection pane="bottomLeft" activeCell="J16" sqref="J16"/>
    </sheetView>
  </sheetViews>
  <sheetFormatPr defaultColWidth="9.00390625" defaultRowHeight="13.5"/>
  <cols>
    <col min="1" max="1" width="5.50390625" style="1" customWidth="1"/>
    <col min="2" max="2" width="12.00390625" style="1" customWidth="1"/>
    <col min="3" max="3" width="12.125" style="1" customWidth="1"/>
    <col min="4" max="4" width="11.00390625" style="2" customWidth="1"/>
    <col min="5" max="5" width="3.625" style="20" customWidth="1"/>
    <col min="6" max="6" width="11.50390625" style="1" customWidth="1"/>
    <col min="7" max="7" width="7.125" style="2" customWidth="1"/>
    <col min="8" max="8" width="6.25390625" style="2" customWidth="1"/>
    <col min="9" max="9" width="7.125" style="1" customWidth="1"/>
    <col min="10" max="10" width="6.25390625" style="2" customWidth="1"/>
    <col min="11" max="11" width="7.125" style="2" customWidth="1"/>
    <col min="12" max="12" width="6.25390625" style="2" customWidth="1"/>
    <col min="13" max="13" width="7.125" style="2" customWidth="1"/>
    <col min="14" max="14" width="8.875" style="2" hidden="1" customWidth="1"/>
    <col min="15" max="15" width="12.375" style="2" hidden="1" customWidth="1"/>
    <col min="16" max="16" width="5.375" style="2" hidden="1" customWidth="1"/>
    <col min="17" max="18" width="7.625" style="2" hidden="1" customWidth="1"/>
    <col min="19" max="19" width="28.875" style="2" customWidth="1"/>
    <col min="20" max="20" width="9.00390625" style="2" customWidth="1"/>
    <col min="21" max="25" width="6.375" style="2" hidden="1" customWidth="1"/>
    <col min="26" max="16384" width="9.00390625" style="2" customWidth="1"/>
  </cols>
  <sheetData>
    <row r="1" spans="1:8" ht="26.25" customHeight="1" thickBot="1">
      <c r="A1" s="143" t="s">
        <v>305</v>
      </c>
      <c r="B1" s="282" t="s">
        <v>451</v>
      </c>
      <c r="C1" s="283"/>
      <c r="D1" s="284"/>
      <c r="E1" s="21"/>
      <c r="F1" s="281" t="s">
        <v>402</v>
      </c>
      <c r="G1" s="281"/>
      <c r="H1" s="281"/>
    </row>
    <row r="2" spans="1:13" ht="15.75" customHeight="1" thickBot="1">
      <c r="A2" s="179"/>
      <c r="B2" s="285">
        <f>IF(B1="","大会名が未入力です。","")</f>
      </c>
      <c r="C2" s="285"/>
      <c r="D2" s="285"/>
      <c r="E2" s="180"/>
      <c r="F2" s="111"/>
      <c r="G2" s="103"/>
      <c r="H2" s="181"/>
      <c r="I2" s="111"/>
      <c r="J2" s="103"/>
      <c r="K2" s="103"/>
      <c r="L2" s="103"/>
      <c r="M2" s="103"/>
    </row>
    <row r="3" spans="1:13" ht="20.25" customHeight="1" thickBot="1">
      <c r="A3" s="182" t="s">
        <v>306</v>
      </c>
      <c r="B3" s="264">
        <f>IF('申込必要事項'!D3="","",'申込必要事項'!D3)</f>
      </c>
      <c r="C3" s="265"/>
      <c r="D3" s="183"/>
      <c r="E3" s="184" t="s">
        <v>335</v>
      </c>
      <c r="F3" s="279">
        <f>IF('申込必要事項'!D5="","",'申込必要事項'!D5)</f>
      </c>
      <c r="G3" s="279"/>
      <c r="H3" s="289">
        <f>IF('申込必要事項'!D6="","",'申込必要事項'!D6)</f>
      </c>
      <c r="I3" s="289"/>
      <c r="J3" s="289"/>
      <c r="K3" s="289"/>
      <c r="L3" s="103"/>
      <c r="M3" s="103"/>
    </row>
    <row r="4" spans="1:13" ht="6" customHeight="1" thickBot="1">
      <c r="A4" s="185"/>
      <c r="B4" s="186"/>
      <c r="C4" s="180"/>
      <c r="D4" s="180"/>
      <c r="E4" s="180"/>
      <c r="F4" s="111"/>
      <c r="G4" s="103"/>
      <c r="H4" s="103"/>
      <c r="I4" s="187"/>
      <c r="J4" s="187"/>
      <c r="K4" s="187"/>
      <c r="L4" s="103"/>
      <c r="M4" s="103"/>
    </row>
    <row r="5" spans="1:13" ht="13.5" customHeight="1">
      <c r="A5" s="185"/>
      <c r="B5" s="104" t="s">
        <v>309</v>
      </c>
      <c r="C5" s="188" t="s">
        <v>310</v>
      </c>
      <c r="D5" s="205">
        <f>SUM($P$13:$P$52)</f>
        <v>0</v>
      </c>
      <c r="E5" s="189" t="s">
        <v>312</v>
      </c>
      <c r="F5" s="189" t="s">
        <v>317</v>
      </c>
      <c r="G5" s="203">
        <v>600</v>
      </c>
      <c r="H5" s="190" t="s">
        <v>314</v>
      </c>
      <c r="I5" s="191">
        <f>IF(D5="","",D5*G5)</f>
        <v>0</v>
      </c>
      <c r="J5" s="192" t="s">
        <v>316</v>
      </c>
      <c r="K5" s="187"/>
      <c r="L5" s="103"/>
      <c r="M5" s="103"/>
    </row>
    <row r="6" spans="1:13" ht="13.5" customHeight="1">
      <c r="A6" s="185"/>
      <c r="B6" s="111"/>
      <c r="C6" s="223" t="s">
        <v>311</v>
      </c>
      <c r="D6" s="217">
        <f>COUNTIF($P$13:$P$52,2)</f>
        <v>0</v>
      </c>
      <c r="E6" s="218" t="s">
        <v>312</v>
      </c>
      <c r="F6" s="218" t="s">
        <v>317</v>
      </c>
      <c r="G6" s="219"/>
      <c r="H6" s="220" t="s">
        <v>314</v>
      </c>
      <c r="I6" s="221">
        <f>IF(D6="","",D6*G6)</f>
        <v>0</v>
      </c>
      <c r="J6" s="222" t="s">
        <v>316</v>
      </c>
      <c r="K6" s="187"/>
      <c r="L6" s="103"/>
      <c r="M6" s="103"/>
    </row>
    <row r="7" spans="1:13" ht="13.5" customHeight="1" thickBot="1">
      <c r="A7" s="185"/>
      <c r="B7" s="111"/>
      <c r="C7" s="193" t="s">
        <v>319</v>
      </c>
      <c r="D7" s="206">
        <f>SUM('参加人数'!F27:F29)</f>
        <v>0</v>
      </c>
      <c r="E7" s="194" t="s">
        <v>320</v>
      </c>
      <c r="F7" s="194" t="s">
        <v>321</v>
      </c>
      <c r="G7" s="204">
        <v>800</v>
      </c>
      <c r="H7" s="195" t="s">
        <v>314</v>
      </c>
      <c r="I7" s="196">
        <f>IF(D7="","",D7*G7)</f>
        <v>0</v>
      </c>
      <c r="J7" s="197" t="s">
        <v>316</v>
      </c>
      <c r="K7" s="187"/>
      <c r="L7" s="103"/>
      <c r="M7" s="103"/>
    </row>
    <row r="8" spans="1:13" ht="13.5" customHeight="1" thickBot="1">
      <c r="A8" s="185"/>
      <c r="B8" s="111"/>
      <c r="C8" s="277"/>
      <c r="D8" s="277"/>
      <c r="E8" s="104"/>
      <c r="F8" s="122"/>
      <c r="G8" s="287" t="s">
        <v>315</v>
      </c>
      <c r="H8" s="288"/>
      <c r="I8" s="198">
        <f>SUM(I5:I7)</f>
        <v>0</v>
      </c>
      <c r="J8" s="199" t="s">
        <v>316</v>
      </c>
      <c r="K8" s="187"/>
      <c r="L8" s="103"/>
      <c r="M8" s="103"/>
    </row>
    <row r="9" spans="1:13" ht="20.25" customHeight="1">
      <c r="A9" s="185"/>
      <c r="B9" s="270" t="s">
        <v>419</v>
      </c>
      <c r="C9" s="270"/>
      <c r="D9" s="270"/>
      <c r="E9" s="270"/>
      <c r="F9" s="270"/>
      <c r="G9" s="270"/>
      <c r="H9" s="269" t="s">
        <v>367</v>
      </c>
      <c r="I9" s="269"/>
      <c r="J9" s="200">
        <f>I8+'小学男子'!I8</f>
        <v>0</v>
      </c>
      <c r="K9" s="187"/>
      <c r="L9" s="103"/>
      <c r="M9" s="103"/>
    </row>
    <row r="10" spans="6:13" ht="15.75" customHeight="1">
      <c r="F10" s="286" t="s">
        <v>399</v>
      </c>
      <c r="G10" s="286"/>
      <c r="H10" s="290" t="s">
        <v>417</v>
      </c>
      <c r="I10" s="291"/>
      <c r="J10" s="291"/>
      <c r="K10" s="291"/>
      <c r="L10" s="291"/>
      <c r="M10" s="292"/>
    </row>
    <row r="11" spans="1:16" s="22" customFormat="1" ht="15.75" customHeight="1">
      <c r="A11" s="23" t="s">
        <v>197</v>
      </c>
      <c r="B11" s="23" t="s">
        <v>198</v>
      </c>
      <c r="C11" s="23" t="s">
        <v>295</v>
      </c>
      <c r="D11" s="31" t="s">
        <v>298</v>
      </c>
      <c r="E11" s="23" t="s">
        <v>199</v>
      </c>
      <c r="F11" s="69" t="s">
        <v>224</v>
      </c>
      <c r="G11" s="70" t="s">
        <v>300</v>
      </c>
      <c r="H11" s="133" t="s">
        <v>396</v>
      </c>
      <c r="I11" s="137" t="s">
        <v>300</v>
      </c>
      <c r="J11" s="133" t="s">
        <v>397</v>
      </c>
      <c r="K11" s="137" t="s">
        <v>300</v>
      </c>
      <c r="L11" s="133" t="s">
        <v>398</v>
      </c>
      <c r="M11" s="137" t="s">
        <v>300</v>
      </c>
      <c r="P11" s="2"/>
    </row>
    <row r="12" spans="1:19" s="5" customFormat="1" ht="15.75" customHeight="1">
      <c r="A12" s="90" t="s">
        <v>338</v>
      </c>
      <c r="B12" s="71" t="s">
        <v>294</v>
      </c>
      <c r="C12" s="71" t="s">
        <v>308</v>
      </c>
      <c r="D12" s="94" t="s">
        <v>392</v>
      </c>
      <c r="E12" s="72">
        <v>4</v>
      </c>
      <c r="F12" s="71" t="s">
        <v>393</v>
      </c>
      <c r="G12" s="73" t="s">
        <v>394</v>
      </c>
      <c r="H12" s="134"/>
      <c r="I12" s="138"/>
      <c r="J12" s="86" t="s">
        <v>340</v>
      </c>
      <c r="K12" s="87">
        <v>67.55</v>
      </c>
      <c r="L12" s="88"/>
      <c r="M12" s="89"/>
      <c r="P12" s="2"/>
      <c r="R12" s="5" t="s">
        <v>404</v>
      </c>
      <c r="S12" s="215" t="s">
        <v>452</v>
      </c>
    </row>
    <row r="13" spans="1:25" s="5" customFormat="1" ht="17.25" customHeight="1">
      <c r="A13" s="158">
        <v>1</v>
      </c>
      <c r="B13" s="95"/>
      <c r="C13" s="95"/>
      <c r="D13" s="246">
        <f>IF($B$3="","",$B$3)</f>
      </c>
      <c r="E13" s="100"/>
      <c r="F13" s="101"/>
      <c r="G13" s="102"/>
      <c r="H13" s="131"/>
      <c r="I13" s="139"/>
      <c r="J13" s="131"/>
      <c r="K13" s="139"/>
      <c r="L13" s="132"/>
      <c r="M13" s="139"/>
      <c r="N13" s="5" t="str">
        <f>IF('参加人数'!E5="","",'参加人数'!E5)</f>
        <v>3年100m</v>
      </c>
      <c r="P13" s="2">
        <f>COUNTA(F13)</f>
        <v>0</v>
      </c>
      <c r="R13" s="209">
        <f>IF(F13="","",IF(VALUE(LEFT(F13,1))=E13,"",1))</f>
      </c>
      <c r="S13" s="216">
        <f>IF(B13="","",U13&amp;"　"&amp;V13&amp;"　"&amp;W13&amp;"　"&amp;X13&amp;"　"&amp;Y13)</f>
      </c>
      <c r="U13" s="214">
        <f>IF($B13="","",IF(C13="",C$11,""))</f>
      </c>
      <c r="V13" s="214">
        <f aca="true" t="shared" si="0" ref="V13:Y28">IF($B13="","",IF(D13="",D$11,""))</f>
      </c>
      <c r="W13" s="214">
        <f t="shared" si="0"/>
      </c>
      <c r="X13" s="214">
        <f t="shared" si="0"/>
      </c>
      <c r="Y13" s="214">
        <f>IF($B13="","",IF(G13="",G$11,""))</f>
      </c>
    </row>
    <row r="14" spans="1:25" s="5" customFormat="1" ht="17.25" customHeight="1">
      <c r="A14" s="158">
        <v>2</v>
      </c>
      <c r="B14" s="95"/>
      <c r="C14" s="95"/>
      <c r="D14" s="246">
        <f aca="true" t="shared" si="1" ref="D14:D52">IF($B$3="","",$B$3)</f>
      </c>
      <c r="E14" s="100"/>
      <c r="F14" s="101"/>
      <c r="G14" s="102"/>
      <c r="H14" s="131"/>
      <c r="I14" s="139"/>
      <c r="J14" s="131"/>
      <c r="K14" s="139"/>
      <c r="L14" s="132"/>
      <c r="M14" s="139"/>
      <c r="N14" s="5" t="str">
        <f>IF('参加人数'!E6="","",'参加人数'!E6)</f>
        <v>4年100m</v>
      </c>
      <c r="P14" s="2">
        <f aca="true" t="shared" si="2" ref="P14:P52">COUNTA(F14)</f>
        <v>0</v>
      </c>
      <c r="R14" s="209">
        <f aca="true" t="shared" si="3" ref="R14:R52">IF(F14="","",IF(VALUE(LEFT(F14,1))=E14,"",1))</f>
      </c>
      <c r="U14" s="214">
        <f aca="true" t="shared" si="4" ref="U14:Y52">IF($B14="","",IF(C14="",C$11,""))</f>
      </c>
      <c r="V14" s="214">
        <f t="shared" si="0"/>
      </c>
      <c r="W14" s="214">
        <f t="shared" si="0"/>
      </c>
      <c r="X14" s="214">
        <f t="shared" si="0"/>
      </c>
      <c r="Y14" s="214">
        <f t="shared" si="0"/>
      </c>
    </row>
    <row r="15" spans="1:25" s="5" customFormat="1" ht="17.25" customHeight="1">
      <c r="A15" s="158">
        <v>3</v>
      </c>
      <c r="B15" s="95"/>
      <c r="C15" s="95"/>
      <c r="D15" s="246">
        <f t="shared" si="1"/>
      </c>
      <c r="E15" s="100"/>
      <c r="F15" s="101"/>
      <c r="G15" s="102"/>
      <c r="H15" s="131"/>
      <c r="I15" s="139"/>
      <c r="J15" s="131"/>
      <c r="K15" s="139"/>
      <c r="L15" s="132"/>
      <c r="M15" s="139"/>
      <c r="N15" s="5" t="str">
        <f>IF('参加人数'!E7="","",'参加人数'!E7)</f>
        <v>5年100m</v>
      </c>
      <c r="P15" s="2">
        <f t="shared" si="2"/>
        <v>0</v>
      </c>
      <c r="R15" s="209">
        <f t="shared" si="3"/>
      </c>
      <c r="U15" s="214">
        <f t="shared" si="4"/>
      </c>
      <c r="V15" s="214">
        <f t="shared" si="0"/>
      </c>
      <c r="W15" s="214">
        <f t="shared" si="0"/>
      </c>
      <c r="X15" s="214">
        <f t="shared" si="0"/>
      </c>
      <c r="Y15" s="214">
        <f t="shared" si="0"/>
      </c>
    </row>
    <row r="16" spans="1:25" s="5" customFormat="1" ht="17.25" customHeight="1">
      <c r="A16" s="158">
        <v>4</v>
      </c>
      <c r="B16" s="95"/>
      <c r="C16" s="95"/>
      <c r="D16" s="246">
        <f t="shared" si="1"/>
      </c>
      <c r="E16" s="100"/>
      <c r="F16" s="101"/>
      <c r="G16" s="102"/>
      <c r="H16" s="131"/>
      <c r="I16" s="139"/>
      <c r="J16" s="131"/>
      <c r="K16" s="139"/>
      <c r="L16" s="132"/>
      <c r="M16" s="139"/>
      <c r="N16" s="5" t="str">
        <f>IF('参加人数'!E8="","",'参加人数'!E8)</f>
        <v>6年100m</v>
      </c>
      <c r="P16" s="2">
        <f t="shared" si="2"/>
        <v>0</v>
      </c>
      <c r="R16" s="209">
        <f t="shared" si="3"/>
      </c>
      <c r="U16" s="214">
        <f t="shared" si="4"/>
      </c>
      <c r="V16" s="214">
        <f t="shared" si="0"/>
      </c>
      <c r="W16" s="214">
        <f t="shared" si="0"/>
      </c>
      <c r="X16" s="214">
        <f t="shared" si="0"/>
      </c>
      <c r="Y16" s="214">
        <f t="shared" si="0"/>
      </c>
    </row>
    <row r="17" spans="1:25" s="5" customFormat="1" ht="17.25" customHeight="1">
      <c r="A17" s="158">
        <v>5</v>
      </c>
      <c r="B17" s="95"/>
      <c r="C17" s="95"/>
      <c r="D17" s="246">
        <f t="shared" si="1"/>
      </c>
      <c r="E17" s="100"/>
      <c r="F17" s="101"/>
      <c r="G17" s="102"/>
      <c r="H17" s="131"/>
      <c r="I17" s="139"/>
      <c r="J17" s="131"/>
      <c r="K17" s="139"/>
      <c r="L17" s="132"/>
      <c r="M17" s="139"/>
      <c r="N17" s="5" t="str">
        <f>IF('参加人数'!E9="","",'参加人数'!E9)</f>
        <v>3年800m</v>
      </c>
      <c r="P17" s="2">
        <f t="shared" si="2"/>
        <v>0</v>
      </c>
      <c r="R17" s="209">
        <f t="shared" si="3"/>
      </c>
      <c r="U17" s="214">
        <f t="shared" si="4"/>
      </c>
      <c r="V17" s="214">
        <f t="shared" si="0"/>
      </c>
      <c r="W17" s="214">
        <f t="shared" si="0"/>
      </c>
      <c r="X17" s="214">
        <f t="shared" si="0"/>
      </c>
      <c r="Y17" s="214">
        <f t="shared" si="0"/>
      </c>
    </row>
    <row r="18" spans="1:25" s="5" customFormat="1" ht="17.25" customHeight="1">
      <c r="A18" s="158">
        <v>6</v>
      </c>
      <c r="B18" s="95"/>
      <c r="C18" s="95"/>
      <c r="D18" s="246">
        <f t="shared" si="1"/>
      </c>
      <c r="E18" s="100"/>
      <c r="F18" s="101"/>
      <c r="G18" s="102"/>
      <c r="H18" s="131"/>
      <c r="I18" s="139"/>
      <c r="J18" s="131"/>
      <c r="K18" s="139"/>
      <c r="L18" s="132"/>
      <c r="M18" s="139"/>
      <c r="N18" s="5" t="str">
        <f>IF('参加人数'!E10="","",'参加人数'!E10)</f>
        <v>4年800m</v>
      </c>
      <c r="P18" s="2">
        <f t="shared" si="2"/>
        <v>0</v>
      </c>
      <c r="R18" s="209">
        <f t="shared" si="3"/>
      </c>
      <c r="U18" s="214">
        <f t="shared" si="4"/>
      </c>
      <c r="V18" s="214">
        <f t="shared" si="0"/>
      </c>
      <c r="W18" s="214">
        <f t="shared" si="0"/>
      </c>
      <c r="X18" s="214">
        <f t="shared" si="0"/>
      </c>
      <c r="Y18" s="214">
        <f t="shared" si="0"/>
      </c>
    </row>
    <row r="19" spans="1:25" s="5" customFormat="1" ht="17.25" customHeight="1">
      <c r="A19" s="158">
        <v>7</v>
      </c>
      <c r="B19" s="95"/>
      <c r="C19" s="95"/>
      <c r="D19" s="246">
        <f t="shared" si="1"/>
      </c>
      <c r="E19" s="100"/>
      <c r="F19" s="101"/>
      <c r="G19" s="102"/>
      <c r="H19" s="131"/>
      <c r="I19" s="139"/>
      <c r="J19" s="131"/>
      <c r="K19" s="139"/>
      <c r="L19" s="132"/>
      <c r="M19" s="139"/>
      <c r="N19" s="5" t="str">
        <f>IF('参加人数'!E11="","",'参加人数'!E11)</f>
        <v>5年800m</v>
      </c>
      <c r="P19" s="2">
        <f t="shared" si="2"/>
        <v>0</v>
      </c>
      <c r="R19" s="209">
        <f t="shared" si="3"/>
      </c>
      <c r="U19" s="214">
        <f t="shared" si="4"/>
      </c>
      <c r="V19" s="214">
        <f t="shared" si="0"/>
      </c>
      <c r="W19" s="214">
        <f t="shared" si="0"/>
      </c>
      <c r="X19" s="214">
        <f t="shared" si="0"/>
      </c>
      <c r="Y19" s="214">
        <f t="shared" si="0"/>
      </c>
    </row>
    <row r="20" spans="1:25" s="5" customFormat="1" ht="17.25" customHeight="1">
      <c r="A20" s="158">
        <v>8</v>
      </c>
      <c r="B20" s="95"/>
      <c r="C20" s="95"/>
      <c r="D20" s="246">
        <f t="shared" si="1"/>
      </c>
      <c r="E20" s="100"/>
      <c r="F20" s="101"/>
      <c r="G20" s="102"/>
      <c r="H20" s="131"/>
      <c r="I20" s="139"/>
      <c r="J20" s="131"/>
      <c r="K20" s="139"/>
      <c r="L20" s="132"/>
      <c r="M20" s="139"/>
      <c r="N20" s="5" t="str">
        <f>IF('参加人数'!E12="","",'参加人数'!E12)</f>
        <v>6年800m</v>
      </c>
      <c r="P20" s="2">
        <f t="shared" si="2"/>
        <v>0</v>
      </c>
      <c r="R20" s="209">
        <f t="shared" si="3"/>
      </c>
      <c r="U20" s="214">
        <f t="shared" si="4"/>
      </c>
      <c r="V20" s="214">
        <f t="shared" si="0"/>
      </c>
      <c r="W20" s="214">
        <f t="shared" si="0"/>
      </c>
      <c r="X20" s="214">
        <f t="shared" si="0"/>
      </c>
      <c r="Y20" s="214">
        <f t="shared" si="0"/>
      </c>
    </row>
    <row r="21" spans="1:25" s="5" customFormat="1" ht="17.25" customHeight="1">
      <c r="A21" s="158">
        <v>9</v>
      </c>
      <c r="B21" s="95"/>
      <c r="C21" s="95"/>
      <c r="D21" s="246">
        <f t="shared" si="1"/>
      </c>
      <c r="E21" s="100"/>
      <c r="F21" s="101"/>
      <c r="G21" s="102"/>
      <c r="H21" s="131"/>
      <c r="I21" s="139"/>
      <c r="J21" s="131"/>
      <c r="K21" s="139"/>
      <c r="L21" s="132"/>
      <c r="M21" s="139"/>
      <c r="N21" s="5" t="str">
        <f>IF('参加人数'!E13="","",'参加人数'!E13)</f>
        <v>5年80mH</v>
      </c>
      <c r="P21" s="2">
        <f t="shared" si="2"/>
        <v>0</v>
      </c>
      <c r="R21" s="209">
        <f t="shared" si="3"/>
      </c>
      <c r="U21" s="214">
        <f t="shared" si="4"/>
      </c>
      <c r="V21" s="214">
        <f t="shared" si="0"/>
      </c>
      <c r="W21" s="214">
        <f t="shared" si="0"/>
      </c>
      <c r="X21" s="214">
        <f t="shared" si="0"/>
      </c>
      <c r="Y21" s="214">
        <f t="shared" si="0"/>
      </c>
    </row>
    <row r="22" spans="1:25" s="5" customFormat="1" ht="17.25" customHeight="1">
      <c r="A22" s="158">
        <v>10</v>
      </c>
      <c r="B22" s="95"/>
      <c r="C22" s="95"/>
      <c r="D22" s="246">
        <f t="shared" si="1"/>
      </c>
      <c r="E22" s="100"/>
      <c r="F22" s="101"/>
      <c r="G22" s="102"/>
      <c r="H22" s="131"/>
      <c r="I22" s="139"/>
      <c r="J22" s="131"/>
      <c r="K22" s="139"/>
      <c r="L22" s="132"/>
      <c r="M22" s="139"/>
      <c r="N22" s="5" t="str">
        <f>IF('参加人数'!E14="","",'参加人数'!E14)</f>
        <v>6年80mH</v>
      </c>
      <c r="P22" s="2">
        <f t="shared" si="2"/>
        <v>0</v>
      </c>
      <c r="R22" s="209">
        <f t="shared" si="3"/>
      </c>
      <c r="U22" s="214">
        <f t="shared" si="4"/>
      </c>
      <c r="V22" s="214">
        <f t="shared" si="0"/>
      </c>
      <c r="W22" s="214">
        <f t="shared" si="0"/>
      </c>
      <c r="X22" s="214">
        <f t="shared" si="0"/>
      </c>
      <c r="Y22" s="214">
        <f t="shared" si="0"/>
      </c>
    </row>
    <row r="23" spans="1:25" s="5" customFormat="1" ht="17.25" customHeight="1">
      <c r="A23" s="158">
        <v>11</v>
      </c>
      <c r="B23" s="95"/>
      <c r="C23" s="95"/>
      <c r="D23" s="246">
        <f t="shared" si="1"/>
      </c>
      <c r="E23" s="100"/>
      <c r="F23" s="101"/>
      <c r="G23" s="102"/>
      <c r="H23" s="131"/>
      <c r="I23" s="139"/>
      <c r="J23" s="131"/>
      <c r="K23" s="139"/>
      <c r="L23" s="132"/>
      <c r="M23" s="139"/>
      <c r="N23" s="5" t="str">
        <f>IF('参加人数'!E15="","",'参加人数'!E15)</f>
        <v>5年走高跳</v>
      </c>
      <c r="P23" s="2">
        <f t="shared" si="2"/>
        <v>0</v>
      </c>
      <c r="R23" s="209">
        <f t="shared" si="3"/>
      </c>
      <c r="U23" s="214">
        <f t="shared" si="4"/>
      </c>
      <c r="V23" s="214">
        <f t="shared" si="0"/>
      </c>
      <c r="W23" s="214">
        <f t="shared" si="0"/>
      </c>
      <c r="X23" s="214">
        <f t="shared" si="0"/>
      </c>
      <c r="Y23" s="214">
        <f t="shared" si="0"/>
      </c>
    </row>
    <row r="24" spans="1:25" s="5" customFormat="1" ht="17.25" customHeight="1">
      <c r="A24" s="158">
        <v>12</v>
      </c>
      <c r="B24" s="95"/>
      <c r="C24" s="95"/>
      <c r="D24" s="246">
        <f t="shared" si="1"/>
      </c>
      <c r="E24" s="100"/>
      <c r="F24" s="101"/>
      <c r="G24" s="102"/>
      <c r="H24" s="131"/>
      <c r="I24" s="139"/>
      <c r="J24" s="131"/>
      <c r="K24" s="139"/>
      <c r="L24" s="132"/>
      <c r="M24" s="139"/>
      <c r="N24" s="5" t="str">
        <f>IF('参加人数'!E16="","",'参加人数'!E16)</f>
        <v>6年走高跳</v>
      </c>
      <c r="P24" s="2">
        <f t="shared" si="2"/>
        <v>0</v>
      </c>
      <c r="R24" s="209">
        <f t="shared" si="3"/>
      </c>
      <c r="U24" s="214">
        <f t="shared" si="4"/>
      </c>
      <c r="V24" s="214">
        <f t="shared" si="0"/>
      </c>
      <c r="W24" s="214">
        <f t="shared" si="0"/>
      </c>
      <c r="X24" s="214">
        <f t="shared" si="0"/>
      </c>
      <c r="Y24" s="214">
        <f t="shared" si="0"/>
      </c>
    </row>
    <row r="25" spans="1:25" s="5" customFormat="1" ht="17.25" customHeight="1">
      <c r="A25" s="158">
        <v>13</v>
      </c>
      <c r="B25" s="95"/>
      <c r="C25" s="95"/>
      <c r="D25" s="246">
        <f t="shared" si="1"/>
      </c>
      <c r="E25" s="100"/>
      <c r="F25" s="101"/>
      <c r="G25" s="102"/>
      <c r="H25" s="131"/>
      <c r="I25" s="139"/>
      <c r="J25" s="131"/>
      <c r="K25" s="139"/>
      <c r="L25" s="132"/>
      <c r="M25" s="139"/>
      <c r="N25" s="5" t="str">
        <f>IF('参加人数'!E17="","",'参加人数'!E17)</f>
        <v>4年走幅跳</v>
      </c>
      <c r="P25" s="2">
        <f t="shared" si="2"/>
        <v>0</v>
      </c>
      <c r="R25" s="209">
        <f t="shared" si="3"/>
      </c>
      <c r="U25" s="214">
        <f t="shared" si="4"/>
      </c>
      <c r="V25" s="214">
        <f t="shared" si="0"/>
      </c>
      <c r="W25" s="214">
        <f t="shared" si="0"/>
      </c>
      <c r="X25" s="214">
        <f t="shared" si="0"/>
      </c>
      <c r="Y25" s="214">
        <f t="shared" si="0"/>
      </c>
    </row>
    <row r="26" spans="1:25" s="5" customFormat="1" ht="17.25" customHeight="1">
      <c r="A26" s="158">
        <v>14</v>
      </c>
      <c r="B26" s="95"/>
      <c r="C26" s="95"/>
      <c r="D26" s="246">
        <f t="shared" si="1"/>
      </c>
      <c r="E26" s="100"/>
      <c r="F26" s="101"/>
      <c r="G26" s="102"/>
      <c r="H26" s="131"/>
      <c r="I26" s="139"/>
      <c r="J26" s="131"/>
      <c r="K26" s="139"/>
      <c r="L26" s="132"/>
      <c r="M26" s="139"/>
      <c r="N26" s="5" t="str">
        <f>IF('参加人数'!E18="","",'参加人数'!E18)</f>
        <v>5年走幅跳</v>
      </c>
      <c r="P26" s="2">
        <f t="shared" si="2"/>
        <v>0</v>
      </c>
      <c r="R26" s="209">
        <f t="shared" si="3"/>
      </c>
      <c r="U26" s="214">
        <f t="shared" si="4"/>
      </c>
      <c r="V26" s="214">
        <f t="shared" si="0"/>
      </c>
      <c r="W26" s="214">
        <f t="shared" si="0"/>
      </c>
      <c r="X26" s="214">
        <f t="shared" si="0"/>
      </c>
      <c r="Y26" s="214">
        <f t="shared" si="0"/>
      </c>
    </row>
    <row r="27" spans="1:25" s="5" customFormat="1" ht="17.25" customHeight="1">
      <c r="A27" s="158">
        <v>15</v>
      </c>
      <c r="B27" s="95"/>
      <c r="C27" s="95"/>
      <c r="D27" s="246">
        <f t="shared" si="1"/>
      </c>
      <c r="E27" s="100"/>
      <c r="F27" s="101"/>
      <c r="G27" s="102"/>
      <c r="H27" s="131"/>
      <c r="I27" s="139"/>
      <c r="J27" s="131"/>
      <c r="K27" s="139"/>
      <c r="L27" s="132"/>
      <c r="M27" s="139"/>
      <c r="N27" s="5" t="str">
        <f>IF('参加人数'!E19="","",'参加人数'!E19)</f>
        <v>6年走幅跳</v>
      </c>
      <c r="P27" s="2">
        <f t="shared" si="2"/>
        <v>0</v>
      </c>
      <c r="R27" s="209">
        <f t="shared" si="3"/>
      </c>
      <c r="U27" s="214">
        <f t="shared" si="4"/>
      </c>
      <c r="V27" s="214">
        <f t="shared" si="0"/>
      </c>
      <c r="W27" s="214">
        <f t="shared" si="0"/>
      </c>
      <c r="X27" s="214">
        <f t="shared" si="0"/>
      </c>
      <c r="Y27" s="214">
        <f t="shared" si="0"/>
      </c>
    </row>
    <row r="28" spans="1:25" s="5" customFormat="1" ht="17.25" customHeight="1">
      <c r="A28" s="158">
        <v>16</v>
      </c>
      <c r="B28" s="95"/>
      <c r="C28" s="95"/>
      <c r="D28" s="246">
        <f t="shared" si="1"/>
      </c>
      <c r="E28" s="100"/>
      <c r="F28" s="101"/>
      <c r="G28" s="102"/>
      <c r="H28" s="131"/>
      <c r="I28" s="139"/>
      <c r="J28" s="131"/>
      <c r="K28" s="139"/>
      <c r="L28" s="132"/>
      <c r="M28" s="139"/>
      <c r="N28" s="5" t="str">
        <f>IF('参加人数'!E20="","",'参加人数'!E20)</f>
        <v>3年ｼﾞｬﾍﾞﾘｯｸﾎﾞｰﾙ投</v>
      </c>
      <c r="P28" s="2">
        <f t="shared" si="2"/>
        <v>0</v>
      </c>
      <c r="R28" s="209">
        <f t="shared" si="3"/>
      </c>
      <c r="U28" s="214">
        <f t="shared" si="4"/>
      </c>
      <c r="V28" s="214">
        <f t="shared" si="0"/>
      </c>
      <c r="W28" s="214">
        <f t="shared" si="0"/>
      </c>
      <c r="X28" s="214">
        <f t="shared" si="0"/>
      </c>
      <c r="Y28" s="214">
        <f t="shared" si="0"/>
      </c>
    </row>
    <row r="29" spans="1:25" s="5" customFormat="1" ht="17.25" customHeight="1">
      <c r="A29" s="158">
        <v>17</v>
      </c>
      <c r="B29" s="95"/>
      <c r="C29" s="95"/>
      <c r="D29" s="246">
        <f t="shared" si="1"/>
      </c>
      <c r="E29" s="100"/>
      <c r="F29" s="101"/>
      <c r="G29" s="102"/>
      <c r="H29" s="131"/>
      <c r="I29" s="139"/>
      <c r="J29" s="131"/>
      <c r="K29" s="139"/>
      <c r="L29" s="132"/>
      <c r="M29" s="139"/>
      <c r="N29" s="5" t="str">
        <f>IF('参加人数'!E21="","",'参加人数'!E21)</f>
        <v>4年ｼﾞｬﾍﾞﾘｯｸﾎﾞｰﾙ投</v>
      </c>
      <c r="P29" s="2">
        <f t="shared" si="2"/>
        <v>0</v>
      </c>
      <c r="R29" s="209">
        <f t="shared" si="3"/>
      </c>
      <c r="U29" s="214">
        <f t="shared" si="4"/>
      </c>
      <c r="V29" s="214">
        <f t="shared" si="4"/>
      </c>
      <c r="W29" s="214">
        <f t="shared" si="4"/>
      </c>
      <c r="X29" s="214">
        <f t="shared" si="4"/>
      </c>
      <c r="Y29" s="214">
        <f t="shared" si="4"/>
      </c>
    </row>
    <row r="30" spans="1:25" s="5" customFormat="1" ht="17.25" customHeight="1">
      <c r="A30" s="158">
        <v>18</v>
      </c>
      <c r="B30" s="95"/>
      <c r="C30" s="95"/>
      <c r="D30" s="246">
        <f t="shared" si="1"/>
      </c>
      <c r="E30" s="100"/>
      <c r="F30" s="101"/>
      <c r="G30" s="102"/>
      <c r="H30" s="131"/>
      <c r="I30" s="139"/>
      <c r="J30" s="131"/>
      <c r="K30" s="139"/>
      <c r="L30" s="132"/>
      <c r="M30" s="139"/>
      <c r="N30" s="5" t="str">
        <f>IF('参加人数'!E22="","",'参加人数'!E22)</f>
        <v>5年ｼﾞｬﾍﾞﾘｯｸﾎﾞｰﾙ投</v>
      </c>
      <c r="P30" s="2">
        <f t="shared" si="2"/>
        <v>0</v>
      </c>
      <c r="R30" s="209">
        <f t="shared" si="3"/>
      </c>
      <c r="U30" s="214">
        <f t="shared" si="4"/>
      </c>
      <c r="V30" s="214">
        <f t="shared" si="4"/>
      </c>
      <c r="W30" s="214">
        <f t="shared" si="4"/>
      </c>
      <c r="X30" s="214">
        <f t="shared" si="4"/>
      </c>
      <c r="Y30" s="214">
        <f t="shared" si="4"/>
      </c>
    </row>
    <row r="31" spans="1:25" s="5" customFormat="1" ht="17.25" customHeight="1">
      <c r="A31" s="158">
        <v>19</v>
      </c>
      <c r="B31" s="95"/>
      <c r="C31" s="95"/>
      <c r="D31" s="246">
        <f t="shared" si="1"/>
      </c>
      <c r="E31" s="100"/>
      <c r="F31" s="101"/>
      <c r="G31" s="102"/>
      <c r="H31" s="131"/>
      <c r="I31" s="139"/>
      <c r="J31" s="131"/>
      <c r="K31" s="139"/>
      <c r="L31" s="132"/>
      <c r="M31" s="139"/>
      <c r="N31" s="5" t="str">
        <f>IF('参加人数'!E23="","",'参加人数'!E23)</f>
        <v>6年ｼﾞｬﾍﾞﾘｯｸﾎﾞｰﾙ投</v>
      </c>
      <c r="P31" s="2">
        <f t="shared" si="2"/>
        <v>0</v>
      </c>
      <c r="R31" s="209">
        <f t="shared" si="3"/>
      </c>
      <c r="U31" s="214">
        <f t="shared" si="4"/>
      </c>
      <c r="V31" s="214">
        <f t="shared" si="4"/>
      </c>
      <c r="W31" s="214">
        <f t="shared" si="4"/>
      </c>
      <c r="X31" s="214">
        <f t="shared" si="4"/>
      </c>
      <c r="Y31" s="214">
        <f t="shared" si="4"/>
      </c>
    </row>
    <row r="32" spans="1:25" s="5" customFormat="1" ht="17.25" customHeight="1">
      <c r="A32" s="158">
        <v>20</v>
      </c>
      <c r="B32" s="95"/>
      <c r="C32" s="95"/>
      <c r="D32" s="246">
        <f t="shared" si="1"/>
      </c>
      <c r="E32" s="100"/>
      <c r="F32" s="101"/>
      <c r="G32" s="102"/>
      <c r="H32" s="131"/>
      <c r="I32" s="139"/>
      <c r="J32" s="131"/>
      <c r="K32" s="139"/>
      <c r="L32" s="132"/>
      <c r="M32" s="139"/>
      <c r="N32" s="5" t="str">
        <f>IF('参加人数'!E24="","",'参加人数'!E24)</f>
        <v>6年砲丸投</v>
      </c>
      <c r="P32" s="2">
        <f t="shared" si="2"/>
        <v>0</v>
      </c>
      <c r="R32" s="209">
        <f t="shared" si="3"/>
      </c>
      <c r="U32" s="214">
        <f t="shared" si="4"/>
      </c>
      <c r="V32" s="214">
        <f t="shared" si="4"/>
      </c>
      <c r="W32" s="214">
        <f t="shared" si="4"/>
      </c>
      <c r="X32" s="214">
        <f t="shared" si="4"/>
      </c>
      <c r="Y32" s="214">
        <f t="shared" si="4"/>
      </c>
    </row>
    <row r="33" spans="1:25" s="5" customFormat="1" ht="17.25" customHeight="1">
      <c r="A33" s="158">
        <v>21</v>
      </c>
      <c r="B33" s="95"/>
      <c r="C33" s="95"/>
      <c r="D33" s="246">
        <f t="shared" si="1"/>
      </c>
      <c r="E33" s="100"/>
      <c r="F33" s="101"/>
      <c r="G33" s="102"/>
      <c r="H33" s="131"/>
      <c r="I33" s="139"/>
      <c r="J33" s="131"/>
      <c r="K33" s="139"/>
      <c r="L33" s="132"/>
      <c r="M33" s="139"/>
      <c r="N33" s="5">
        <f>IF('参加人数'!E25="","",'参加人数'!E25)</f>
      </c>
      <c r="P33" s="2">
        <f t="shared" si="2"/>
        <v>0</v>
      </c>
      <c r="R33" s="209">
        <f t="shared" si="3"/>
      </c>
      <c r="U33" s="214">
        <f t="shared" si="4"/>
      </c>
      <c r="V33" s="214">
        <f t="shared" si="4"/>
      </c>
      <c r="W33" s="214">
        <f t="shared" si="4"/>
      </c>
      <c r="X33" s="214">
        <f t="shared" si="4"/>
      </c>
      <c r="Y33" s="214">
        <f t="shared" si="4"/>
      </c>
    </row>
    <row r="34" spans="1:25" s="5" customFormat="1" ht="17.25" customHeight="1">
      <c r="A34" s="158">
        <v>22</v>
      </c>
      <c r="B34" s="95"/>
      <c r="C34" s="95"/>
      <c r="D34" s="246">
        <f t="shared" si="1"/>
      </c>
      <c r="E34" s="100"/>
      <c r="F34" s="101"/>
      <c r="G34" s="102"/>
      <c r="H34" s="131"/>
      <c r="I34" s="139"/>
      <c r="J34" s="131"/>
      <c r="K34" s="139"/>
      <c r="L34" s="132"/>
      <c r="M34" s="139"/>
      <c r="P34" s="2">
        <f t="shared" si="2"/>
        <v>0</v>
      </c>
      <c r="R34" s="209">
        <f t="shared" si="3"/>
      </c>
      <c r="U34" s="214">
        <f t="shared" si="4"/>
      </c>
      <c r="V34" s="214">
        <f t="shared" si="4"/>
      </c>
      <c r="W34" s="214">
        <f t="shared" si="4"/>
      </c>
      <c r="X34" s="214">
        <f t="shared" si="4"/>
      </c>
      <c r="Y34" s="214">
        <f t="shared" si="4"/>
      </c>
    </row>
    <row r="35" spans="1:25" s="5" customFormat="1" ht="17.25" customHeight="1">
      <c r="A35" s="158">
        <v>23</v>
      </c>
      <c r="B35" s="95"/>
      <c r="C35" s="95"/>
      <c r="D35" s="246">
        <f t="shared" si="1"/>
      </c>
      <c r="E35" s="100"/>
      <c r="F35" s="101"/>
      <c r="G35" s="102"/>
      <c r="H35" s="131"/>
      <c r="I35" s="139"/>
      <c r="J35" s="131"/>
      <c r="K35" s="139"/>
      <c r="L35" s="132"/>
      <c r="M35" s="139"/>
      <c r="P35" s="2">
        <f t="shared" si="2"/>
        <v>0</v>
      </c>
      <c r="R35" s="209">
        <f t="shared" si="3"/>
      </c>
      <c r="U35" s="214">
        <f t="shared" si="4"/>
      </c>
      <c r="V35" s="214">
        <f t="shared" si="4"/>
      </c>
      <c r="W35" s="214">
        <f t="shared" si="4"/>
      </c>
      <c r="X35" s="214">
        <f t="shared" si="4"/>
      </c>
      <c r="Y35" s="214">
        <f t="shared" si="4"/>
      </c>
    </row>
    <row r="36" spans="1:25" s="5" customFormat="1" ht="17.25" customHeight="1">
      <c r="A36" s="158">
        <v>24</v>
      </c>
      <c r="B36" s="95"/>
      <c r="C36" s="95"/>
      <c r="D36" s="246">
        <f t="shared" si="1"/>
      </c>
      <c r="E36" s="100"/>
      <c r="F36" s="101"/>
      <c r="G36" s="102"/>
      <c r="H36" s="131"/>
      <c r="I36" s="139"/>
      <c r="J36" s="131"/>
      <c r="K36" s="139"/>
      <c r="L36" s="132"/>
      <c r="M36" s="139"/>
      <c r="P36" s="2">
        <f t="shared" si="2"/>
        <v>0</v>
      </c>
      <c r="R36" s="209">
        <f t="shared" si="3"/>
      </c>
      <c r="U36" s="214">
        <f t="shared" si="4"/>
      </c>
      <c r="V36" s="214">
        <f t="shared" si="4"/>
      </c>
      <c r="W36" s="214">
        <f t="shared" si="4"/>
      </c>
      <c r="X36" s="214">
        <f t="shared" si="4"/>
      </c>
      <c r="Y36" s="214">
        <f t="shared" si="4"/>
      </c>
    </row>
    <row r="37" spans="1:25" s="5" customFormat="1" ht="17.25" customHeight="1">
      <c r="A37" s="158">
        <v>25</v>
      </c>
      <c r="B37" s="95"/>
      <c r="C37" s="95"/>
      <c r="D37" s="246">
        <f t="shared" si="1"/>
      </c>
      <c r="E37" s="100"/>
      <c r="F37" s="101"/>
      <c r="G37" s="102"/>
      <c r="H37" s="131"/>
      <c r="I37" s="139"/>
      <c r="J37" s="131"/>
      <c r="K37" s="139"/>
      <c r="L37" s="132"/>
      <c r="M37" s="139"/>
      <c r="P37" s="2">
        <f t="shared" si="2"/>
        <v>0</v>
      </c>
      <c r="R37" s="209">
        <f t="shared" si="3"/>
      </c>
      <c r="U37" s="214">
        <f t="shared" si="4"/>
      </c>
      <c r="V37" s="214">
        <f t="shared" si="4"/>
      </c>
      <c r="W37" s="214">
        <f t="shared" si="4"/>
      </c>
      <c r="X37" s="214">
        <f t="shared" si="4"/>
      </c>
      <c r="Y37" s="214">
        <f t="shared" si="4"/>
      </c>
    </row>
    <row r="38" spans="1:25" s="5" customFormat="1" ht="17.25" customHeight="1">
      <c r="A38" s="158">
        <v>26</v>
      </c>
      <c r="B38" s="95"/>
      <c r="C38" s="95"/>
      <c r="D38" s="246">
        <f t="shared" si="1"/>
      </c>
      <c r="E38" s="100"/>
      <c r="F38" s="101"/>
      <c r="G38" s="102"/>
      <c r="H38" s="131"/>
      <c r="I38" s="139"/>
      <c r="J38" s="131"/>
      <c r="K38" s="139"/>
      <c r="L38" s="132"/>
      <c r="M38" s="139"/>
      <c r="P38" s="2">
        <f t="shared" si="2"/>
        <v>0</v>
      </c>
      <c r="R38" s="209">
        <f t="shared" si="3"/>
      </c>
      <c r="U38" s="214">
        <f t="shared" si="4"/>
      </c>
      <c r="V38" s="214">
        <f t="shared" si="4"/>
      </c>
      <c r="W38" s="214">
        <f t="shared" si="4"/>
      </c>
      <c r="X38" s="214">
        <f t="shared" si="4"/>
      </c>
      <c r="Y38" s="214">
        <f t="shared" si="4"/>
      </c>
    </row>
    <row r="39" spans="1:25" s="5" customFormat="1" ht="17.25" customHeight="1">
      <c r="A39" s="158">
        <v>27</v>
      </c>
      <c r="B39" s="95"/>
      <c r="C39" s="95"/>
      <c r="D39" s="246">
        <f t="shared" si="1"/>
      </c>
      <c r="E39" s="100"/>
      <c r="F39" s="101"/>
      <c r="G39" s="102"/>
      <c r="H39" s="131"/>
      <c r="I39" s="139"/>
      <c r="J39" s="131"/>
      <c r="K39" s="139"/>
      <c r="L39" s="132"/>
      <c r="M39" s="139"/>
      <c r="P39" s="2">
        <f t="shared" si="2"/>
        <v>0</v>
      </c>
      <c r="R39" s="209">
        <f t="shared" si="3"/>
      </c>
      <c r="U39" s="214">
        <f t="shared" si="4"/>
      </c>
      <c r="V39" s="214">
        <f t="shared" si="4"/>
      </c>
      <c r="W39" s="214">
        <f t="shared" si="4"/>
      </c>
      <c r="X39" s="214">
        <f t="shared" si="4"/>
      </c>
      <c r="Y39" s="214">
        <f t="shared" si="4"/>
      </c>
    </row>
    <row r="40" spans="1:25" s="5" customFormat="1" ht="17.25" customHeight="1">
      <c r="A40" s="158">
        <v>28</v>
      </c>
      <c r="B40" s="95"/>
      <c r="C40" s="95"/>
      <c r="D40" s="246">
        <f t="shared" si="1"/>
      </c>
      <c r="E40" s="100"/>
      <c r="F40" s="101"/>
      <c r="G40" s="102"/>
      <c r="H40" s="131"/>
      <c r="I40" s="139"/>
      <c r="J40" s="131"/>
      <c r="K40" s="139"/>
      <c r="L40" s="132"/>
      <c r="M40" s="139"/>
      <c r="P40" s="2">
        <f t="shared" si="2"/>
        <v>0</v>
      </c>
      <c r="R40" s="209">
        <f t="shared" si="3"/>
      </c>
      <c r="U40" s="214">
        <f t="shared" si="4"/>
      </c>
      <c r="V40" s="214">
        <f t="shared" si="4"/>
      </c>
      <c r="W40" s="214">
        <f t="shared" si="4"/>
      </c>
      <c r="X40" s="214">
        <f t="shared" si="4"/>
      </c>
      <c r="Y40" s="214">
        <f t="shared" si="4"/>
      </c>
    </row>
    <row r="41" spans="1:25" s="5" customFormat="1" ht="17.25" customHeight="1">
      <c r="A41" s="158">
        <v>29</v>
      </c>
      <c r="B41" s="95"/>
      <c r="C41" s="95"/>
      <c r="D41" s="246">
        <f t="shared" si="1"/>
      </c>
      <c r="E41" s="100"/>
      <c r="F41" s="101"/>
      <c r="G41" s="102"/>
      <c r="H41" s="131"/>
      <c r="I41" s="139"/>
      <c r="J41" s="131"/>
      <c r="K41" s="139"/>
      <c r="L41" s="132"/>
      <c r="M41" s="139"/>
      <c r="P41" s="2">
        <f t="shared" si="2"/>
        <v>0</v>
      </c>
      <c r="R41" s="209">
        <f t="shared" si="3"/>
      </c>
      <c r="U41" s="214">
        <f t="shared" si="4"/>
      </c>
      <c r="V41" s="214">
        <f t="shared" si="4"/>
      </c>
      <c r="W41" s="214">
        <f t="shared" si="4"/>
      </c>
      <c r="X41" s="214">
        <f t="shared" si="4"/>
      </c>
      <c r="Y41" s="214">
        <f t="shared" si="4"/>
      </c>
    </row>
    <row r="42" spans="1:25" s="5" customFormat="1" ht="17.25" customHeight="1">
      <c r="A42" s="158">
        <v>30</v>
      </c>
      <c r="B42" s="95"/>
      <c r="C42" s="95"/>
      <c r="D42" s="246">
        <f t="shared" si="1"/>
      </c>
      <c r="E42" s="100"/>
      <c r="F42" s="101"/>
      <c r="G42" s="102"/>
      <c r="H42" s="131"/>
      <c r="I42" s="139"/>
      <c r="J42" s="131"/>
      <c r="K42" s="139"/>
      <c r="L42" s="132"/>
      <c r="M42" s="139"/>
      <c r="P42" s="2">
        <f t="shared" si="2"/>
        <v>0</v>
      </c>
      <c r="R42" s="209">
        <f t="shared" si="3"/>
      </c>
      <c r="U42" s="214">
        <f t="shared" si="4"/>
      </c>
      <c r="V42" s="214">
        <f t="shared" si="4"/>
      </c>
      <c r="W42" s="214">
        <f t="shared" si="4"/>
      </c>
      <c r="X42" s="214">
        <f t="shared" si="4"/>
      </c>
      <c r="Y42" s="214">
        <f t="shared" si="4"/>
      </c>
    </row>
    <row r="43" spans="1:25" s="5" customFormat="1" ht="17.25" customHeight="1">
      <c r="A43" s="158">
        <v>31</v>
      </c>
      <c r="B43" s="95"/>
      <c r="C43" s="95"/>
      <c r="D43" s="246">
        <f t="shared" si="1"/>
      </c>
      <c r="E43" s="100"/>
      <c r="F43" s="101"/>
      <c r="G43" s="102"/>
      <c r="H43" s="131"/>
      <c r="I43" s="139"/>
      <c r="J43" s="131"/>
      <c r="K43" s="139"/>
      <c r="L43" s="132"/>
      <c r="M43" s="139"/>
      <c r="P43" s="2">
        <f t="shared" si="2"/>
        <v>0</v>
      </c>
      <c r="R43" s="209">
        <f t="shared" si="3"/>
      </c>
      <c r="U43" s="214">
        <f t="shared" si="4"/>
      </c>
      <c r="V43" s="214">
        <f t="shared" si="4"/>
      </c>
      <c r="W43" s="214">
        <f t="shared" si="4"/>
      </c>
      <c r="X43" s="214">
        <f t="shared" si="4"/>
      </c>
      <c r="Y43" s="214">
        <f t="shared" si="4"/>
      </c>
    </row>
    <row r="44" spans="1:25" s="5" customFormat="1" ht="17.25" customHeight="1">
      <c r="A44" s="158">
        <v>32</v>
      </c>
      <c r="B44" s="95"/>
      <c r="C44" s="95"/>
      <c r="D44" s="246">
        <f t="shared" si="1"/>
      </c>
      <c r="E44" s="100"/>
      <c r="F44" s="101"/>
      <c r="G44" s="102"/>
      <c r="H44" s="131"/>
      <c r="I44" s="139"/>
      <c r="J44" s="131"/>
      <c r="K44" s="139"/>
      <c r="L44" s="132"/>
      <c r="M44" s="139"/>
      <c r="P44" s="2">
        <f t="shared" si="2"/>
        <v>0</v>
      </c>
      <c r="R44" s="209">
        <f t="shared" si="3"/>
      </c>
      <c r="U44" s="214">
        <f t="shared" si="4"/>
      </c>
      <c r="V44" s="214">
        <f t="shared" si="4"/>
      </c>
      <c r="W44" s="214">
        <f t="shared" si="4"/>
      </c>
      <c r="X44" s="214">
        <f t="shared" si="4"/>
      </c>
      <c r="Y44" s="214">
        <f t="shared" si="4"/>
      </c>
    </row>
    <row r="45" spans="1:25" s="5" customFormat="1" ht="17.25" customHeight="1">
      <c r="A45" s="158">
        <v>33</v>
      </c>
      <c r="B45" s="95"/>
      <c r="C45" s="95"/>
      <c r="D45" s="246">
        <f t="shared" si="1"/>
      </c>
      <c r="E45" s="100"/>
      <c r="F45" s="101"/>
      <c r="G45" s="102"/>
      <c r="H45" s="131"/>
      <c r="I45" s="139"/>
      <c r="J45" s="131"/>
      <c r="K45" s="139"/>
      <c r="L45" s="132"/>
      <c r="M45" s="139"/>
      <c r="P45" s="2">
        <f t="shared" si="2"/>
        <v>0</v>
      </c>
      <c r="R45" s="209">
        <f t="shared" si="3"/>
      </c>
      <c r="U45" s="214">
        <f t="shared" si="4"/>
      </c>
      <c r="V45" s="214">
        <f t="shared" si="4"/>
      </c>
      <c r="W45" s="214">
        <f t="shared" si="4"/>
      </c>
      <c r="X45" s="214">
        <f t="shared" si="4"/>
      </c>
      <c r="Y45" s="214">
        <f t="shared" si="4"/>
      </c>
    </row>
    <row r="46" spans="1:25" s="5" customFormat="1" ht="17.25" customHeight="1">
      <c r="A46" s="158">
        <v>34</v>
      </c>
      <c r="B46" s="95"/>
      <c r="C46" s="95"/>
      <c r="D46" s="246">
        <f t="shared" si="1"/>
      </c>
      <c r="E46" s="100"/>
      <c r="F46" s="101"/>
      <c r="G46" s="102"/>
      <c r="H46" s="131"/>
      <c r="I46" s="139"/>
      <c r="J46" s="131"/>
      <c r="K46" s="139"/>
      <c r="L46" s="132"/>
      <c r="M46" s="139"/>
      <c r="P46" s="2">
        <f t="shared" si="2"/>
        <v>0</v>
      </c>
      <c r="R46" s="209">
        <f t="shared" si="3"/>
      </c>
      <c r="U46" s="214">
        <f t="shared" si="4"/>
      </c>
      <c r="V46" s="214">
        <f t="shared" si="4"/>
      </c>
      <c r="W46" s="214">
        <f t="shared" si="4"/>
      </c>
      <c r="X46" s="214">
        <f t="shared" si="4"/>
      </c>
      <c r="Y46" s="214">
        <f t="shared" si="4"/>
      </c>
    </row>
    <row r="47" spans="1:25" s="5" customFormat="1" ht="17.25" customHeight="1">
      <c r="A47" s="158">
        <v>35</v>
      </c>
      <c r="B47" s="95"/>
      <c r="C47" s="95"/>
      <c r="D47" s="246">
        <f t="shared" si="1"/>
      </c>
      <c r="E47" s="100"/>
      <c r="F47" s="101"/>
      <c r="G47" s="102"/>
      <c r="H47" s="131"/>
      <c r="I47" s="139"/>
      <c r="J47" s="131"/>
      <c r="K47" s="139"/>
      <c r="L47" s="132"/>
      <c r="M47" s="139"/>
      <c r="P47" s="2">
        <f t="shared" si="2"/>
        <v>0</v>
      </c>
      <c r="R47" s="209">
        <f t="shared" si="3"/>
      </c>
      <c r="U47" s="214">
        <f t="shared" si="4"/>
      </c>
      <c r="V47" s="214">
        <f t="shared" si="4"/>
      </c>
      <c r="W47" s="214">
        <f t="shared" si="4"/>
      </c>
      <c r="X47" s="214">
        <f t="shared" si="4"/>
      </c>
      <c r="Y47" s="214">
        <f t="shared" si="4"/>
      </c>
    </row>
    <row r="48" spans="1:25" s="5" customFormat="1" ht="17.25" customHeight="1">
      <c r="A48" s="158">
        <v>36</v>
      </c>
      <c r="B48" s="95"/>
      <c r="C48" s="95"/>
      <c r="D48" s="246">
        <f t="shared" si="1"/>
      </c>
      <c r="E48" s="100"/>
      <c r="F48" s="101"/>
      <c r="G48" s="102"/>
      <c r="H48" s="131"/>
      <c r="I48" s="139"/>
      <c r="J48" s="131"/>
      <c r="K48" s="139"/>
      <c r="L48" s="132"/>
      <c r="M48" s="139"/>
      <c r="P48" s="2">
        <f t="shared" si="2"/>
        <v>0</v>
      </c>
      <c r="R48" s="209">
        <f t="shared" si="3"/>
      </c>
      <c r="U48" s="214">
        <f t="shared" si="4"/>
      </c>
      <c r="V48" s="214">
        <f t="shared" si="4"/>
      </c>
      <c r="W48" s="214">
        <f t="shared" si="4"/>
      </c>
      <c r="X48" s="214">
        <f t="shared" si="4"/>
      </c>
      <c r="Y48" s="214">
        <f t="shared" si="4"/>
      </c>
    </row>
    <row r="49" spans="1:25" s="5" customFormat="1" ht="17.25" customHeight="1">
      <c r="A49" s="158">
        <v>37</v>
      </c>
      <c r="B49" s="95"/>
      <c r="C49" s="95"/>
      <c r="D49" s="246">
        <f t="shared" si="1"/>
      </c>
      <c r="E49" s="100"/>
      <c r="F49" s="101"/>
      <c r="G49" s="102"/>
      <c r="H49" s="131"/>
      <c r="I49" s="139"/>
      <c r="J49" s="131"/>
      <c r="K49" s="139"/>
      <c r="L49" s="132"/>
      <c r="M49" s="139"/>
      <c r="P49" s="2">
        <f t="shared" si="2"/>
        <v>0</v>
      </c>
      <c r="R49" s="209">
        <f t="shared" si="3"/>
      </c>
      <c r="U49" s="214">
        <f t="shared" si="4"/>
      </c>
      <c r="V49" s="214">
        <f t="shared" si="4"/>
      </c>
      <c r="W49" s="214">
        <f t="shared" si="4"/>
      </c>
      <c r="X49" s="214">
        <f t="shared" si="4"/>
      </c>
      <c r="Y49" s="214">
        <f t="shared" si="4"/>
      </c>
    </row>
    <row r="50" spans="1:25" s="5" customFormat="1" ht="17.25" customHeight="1">
      <c r="A50" s="158">
        <v>38</v>
      </c>
      <c r="B50" s="95"/>
      <c r="C50" s="95"/>
      <c r="D50" s="246">
        <f t="shared" si="1"/>
      </c>
      <c r="E50" s="100"/>
      <c r="F50" s="101"/>
      <c r="G50" s="102"/>
      <c r="H50" s="131"/>
      <c r="I50" s="139"/>
      <c r="J50" s="131"/>
      <c r="K50" s="139"/>
      <c r="L50" s="132"/>
      <c r="M50" s="139"/>
      <c r="P50" s="2">
        <f t="shared" si="2"/>
        <v>0</v>
      </c>
      <c r="R50" s="209">
        <f t="shared" si="3"/>
      </c>
      <c r="U50" s="214">
        <f t="shared" si="4"/>
      </c>
      <c r="V50" s="214">
        <f t="shared" si="4"/>
      </c>
      <c r="W50" s="214">
        <f t="shared" si="4"/>
      </c>
      <c r="X50" s="214">
        <f t="shared" si="4"/>
      </c>
      <c r="Y50" s="214">
        <f t="shared" si="4"/>
      </c>
    </row>
    <row r="51" spans="1:25" s="5" customFormat="1" ht="17.25" customHeight="1">
      <c r="A51" s="158">
        <v>39</v>
      </c>
      <c r="B51" s="95"/>
      <c r="C51" s="95"/>
      <c r="D51" s="246">
        <f t="shared" si="1"/>
      </c>
      <c r="E51" s="100"/>
      <c r="F51" s="101"/>
      <c r="G51" s="102"/>
      <c r="H51" s="131"/>
      <c r="I51" s="139"/>
      <c r="J51" s="131"/>
      <c r="K51" s="139"/>
      <c r="L51" s="132"/>
      <c r="M51" s="139"/>
      <c r="P51" s="2">
        <f t="shared" si="2"/>
        <v>0</v>
      </c>
      <c r="R51" s="209">
        <f t="shared" si="3"/>
      </c>
      <c r="U51" s="214">
        <f t="shared" si="4"/>
      </c>
      <c r="V51" s="214">
        <f t="shared" si="4"/>
      </c>
      <c r="W51" s="214">
        <f t="shared" si="4"/>
      </c>
      <c r="X51" s="214">
        <f t="shared" si="4"/>
      </c>
      <c r="Y51" s="214">
        <f t="shared" si="4"/>
      </c>
    </row>
    <row r="52" spans="1:25" s="5" customFormat="1" ht="17.25" customHeight="1">
      <c r="A52" s="158">
        <v>40</v>
      </c>
      <c r="B52" s="95"/>
      <c r="C52" s="95"/>
      <c r="D52" s="246">
        <f t="shared" si="1"/>
      </c>
      <c r="E52" s="100"/>
      <c r="F52" s="101"/>
      <c r="G52" s="102"/>
      <c r="H52" s="131"/>
      <c r="I52" s="139"/>
      <c r="J52" s="131"/>
      <c r="K52" s="139"/>
      <c r="L52" s="132"/>
      <c r="M52" s="139"/>
      <c r="P52" s="2">
        <f t="shared" si="2"/>
        <v>0</v>
      </c>
      <c r="R52" s="209">
        <f t="shared" si="3"/>
      </c>
      <c r="U52" s="214">
        <f t="shared" si="4"/>
      </c>
      <c r="V52" s="214">
        <f t="shared" si="4"/>
      </c>
      <c r="W52" s="214">
        <f t="shared" si="4"/>
      </c>
      <c r="X52" s="214">
        <f t="shared" si="4"/>
      </c>
      <c r="Y52" s="214">
        <f t="shared" si="4"/>
      </c>
    </row>
    <row r="53" spans="1:13" ht="12" customHeight="1">
      <c r="A53" s="159"/>
      <c r="B53" s="176"/>
      <c r="C53" s="176"/>
      <c r="D53" s="175"/>
      <c r="E53" s="178"/>
      <c r="F53" s="176"/>
      <c r="G53" s="177"/>
      <c r="H53" s="163"/>
      <c r="I53" s="167"/>
      <c r="J53" s="163"/>
      <c r="K53" s="163"/>
      <c r="L53" s="163"/>
      <c r="M53" s="163"/>
    </row>
    <row r="54" spans="1:9" ht="18.75" customHeight="1">
      <c r="A54" s="159"/>
      <c r="B54" s="160"/>
      <c r="C54" s="160"/>
      <c r="D54" s="160"/>
      <c r="E54" s="160"/>
      <c r="F54" s="160"/>
      <c r="G54" s="160"/>
      <c r="I54" s="2"/>
    </row>
    <row r="55" spans="1:9" ht="18.75" customHeight="1">
      <c r="A55" s="159"/>
      <c r="B55" s="160"/>
      <c r="C55" s="160"/>
      <c r="D55" s="160"/>
      <c r="E55" s="160"/>
      <c r="F55" s="160"/>
      <c r="G55" s="160"/>
      <c r="I55" s="2"/>
    </row>
    <row r="56" spans="1:9" ht="18.75" customHeight="1">
      <c r="A56" s="159"/>
      <c r="B56" s="160"/>
      <c r="C56" s="160"/>
      <c r="D56" s="160"/>
      <c r="E56" s="160"/>
      <c r="F56" s="160"/>
      <c r="G56" s="160"/>
      <c r="I56" s="2"/>
    </row>
    <row r="57" spans="1:9" ht="17.25" customHeight="1">
      <c r="A57" s="159"/>
      <c r="B57" s="160"/>
      <c r="C57" s="160"/>
      <c r="D57" s="160"/>
      <c r="E57" s="160"/>
      <c r="F57" s="160"/>
      <c r="G57" s="160"/>
      <c r="I57" s="2"/>
    </row>
    <row r="58" spans="1:7" ht="12">
      <c r="A58" s="159"/>
      <c r="B58" s="159"/>
      <c r="C58" s="159"/>
      <c r="D58" s="160"/>
      <c r="E58" s="161"/>
      <c r="F58" s="159"/>
      <c r="G58" s="160"/>
    </row>
    <row r="59" spans="1:7" ht="12">
      <c r="A59" s="159"/>
      <c r="B59" s="159"/>
      <c r="C59" s="159"/>
      <c r="D59" s="160"/>
      <c r="E59" s="161"/>
      <c r="F59" s="159"/>
      <c r="G59" s="160"/>
    </row>
    <row r="60" spans="1:7" ht="12">
      <c r="A60" s="159"/>
      <c r="B60" s="159"/>
      <c r="C60" s="159"/>
      <c r="D60" s="160"/>
      <c r="E60" s="161"/>
      <c r="F60" s="159"/>
      <c r="G60" s="160"/>
    </row>
    <row r="61" spans="1:7" ht="12">
      <c r="A61" s="159"/>
      <c r="B61" s="159"/>
      <c r="C61" s="159"/>
      <c r="D61" s="160"/>
      <c r="E61" s="161"/>
      <c r="F61" s="159"/>
      <c r="G61" s="160"/>
    </row>
    <row r="62" spans="1:7" ht="12">
      <c r="A62" s="159"/>
      <c r="B62" s="159"/>
      <c r="C62" s="159"/>
      <c r="D62" s="160"/>
      <c r="E62" s="161"/>
      <c r="F62" s="159"/>
      <c r="G62" s="160"/>
    </row>
    <row r="63" spans="1:7" ht="12">
      <c r="A63" s="159"/>
      <c r="B63" s="159"/>
      <c r="C63" s="159"/>
      <c r="D63" s="160"/>
      <c r="E63" s="161"/>
      <c r="F63" s="159"/>
      <c r="G63" s="160"/>
    </row>
    <row r="64" spans="1:7" ht="12">
      <c r="A64" s="159"/>
      <c r="B64" s="159"/>
      <c r="C64" s="159"/>
      <c r="D64" s="160"/>
      <c r="E64" s="161"/>
      <c r="F64" s="159"/>
      <c r="G64" s="160"/>
    </row>
    <row r="65" spans="1:7" ht="12">
      <c r="A65" s="159"/>
      <c r="B65" s="159"/>
      <c r="C65" s="159"/>
      <c r="D65" s="160"/>
      <c r="E65" s="161"/>
      <c r="F65" s="159"/>
      <c r="G65" s="160"/>
    </row>
    <row r="66" spans="1:7" ht="12">
      <c r="A66" s="159"/>
      <c r="B66" s="159"/>
      <c r="C66" s="159"/>
      <c r="D66" s="160"/>
      <c r="E66" s="161"/>
      <c r="F66" s="159"/>
      <c r="G66" s="160"/>
    </row>
    <row r="67" spans="1:7" ht="12">
      <c r="A67" s="159"/>
      <c r="B67" s="159"/>
      <c r="C67" s="159"/>
      <c r="D67" s="160"/>
      <c r="E67" s="161"/>
      <c r="F67" s="159"/>
      <c r="G67" s="160"/>
    </row>
    <row r="68" spans="1:7" ht="12">
      <c r="A68" s="159"/>
      <c r="B68" s="159"/>
      <c r="C68" s="159"/>
      <c r="D68" s="160"/>
      <c r="E68" s="161"/>
      <c r="F68" s="159"/>
      <c r="G68" s="160"/>
    </row>
    <row r="69" spans="1:7" ht="12">
      <c r="A69" s="159"/>
      <c r="B69" s="159"/>
      <c r="C69" s="159"/>
      <c r="D69" s="160"/>
      <c r="E69" s="161"/>
      <c r="F69" s="159"/>
      <c r="G69" s="160"/>
    </row>
    <row r="70" spans="1:7" ht="12">
      <c r="A70" s="159"/>
      <c r="B70" s="159"/>
      <c r="C70" s="159"/>
      <c r="D70" s="160"/>
      <c r="E70" s="161"/>
      <c r="F70" s="159"/>
      <c r="G70" s="160"/>
    </row>
    <row r="71" spans="1:7" ht="12">
      <c r="A71" s="159"/>
      <c r="B71" s="159"/>
      <c r="C71" s="159"/>
      <c r="D71" s="160"/>
      <c r="E71" s="161"/>
      <c r="F71" s="159"/>
      <c r="G71" s="160"/>
    </row>
    <row r="72" spans="1:7" ht="12">
      <c r="A72" s="159"/>
      <c r="B72" s="159"/>
      <c r="C72" s="159"/>
      <c r="D72" s="160"/>
      <c r="E72" s="161"/>
      <c r="F72" s="159"/>
      <c r="G72" s="160"/>
    </row>
    <row r="73" spans="1:7" ht="12">
      <c r="A73" s="159"/>
      <c r="B73" s="159"/>
      <c r="C73" s="159"/>
      <c r="D73" s="160"/>
      <c r="E73" s="161"/>
      <c r="F73" s="159"/>
      <c r="G73" s="160"/>
    </row>
    <row r="74" spans="1:7" ht="12">
      <c r="A74" s="159"/>
      <c r="B74" s="159"/>
      <c r="C74" s="159"/>
      <c r="D74" s="160"/>
      <c r="E74" s="161"/>
      <c r="F74" s="159"/>
      <c r="G74" s="160"/>
    </row>
    <row r="75" spans="2:7" ht="12">
      <c r="B75" s="159"/>
      <c r="C75" s="159"/>
      <c r="D75" s="160"/>
      <c r="E75" s="161"/>
      <c r="F75" s="159"/>
      <c r="G75" s="160"/>
    </row>
    <row r="76" spans="2:7" ht="12">
      <c r="B76" s="159"/>
      <c r="C76" s="159"/>
      <c r="D76" s="160"/>
      <c r="E76" s="161"/>
      <c r="F76" s="159"/>
      <c r="G76" s="160"/>
    </row>
    <row r="77" spans="2:7" ht="12">
      <c r="B77" s="159"/>
      <c r="C77" s="159"/>
      <c r="D77" s="160"/>
      <c r="E77" s="161"/>
      <c r="F77" s="159"/>
      <c r="G77" s="160"/>
    </row>
    <row r="78" spans="2:7" ht="12">
      <c r="B78" s="159"/>
      <c r="C78" s="159"/>
      <c r="D78" s="160"/>
      <c r="E78" s="161"/>
      <c r="F78" s="159"/>
      <c r="G78" s="160"/>
    </row>
    <row r="79" spans="2:7" ht="12">
      <c r="B79" s="159"/>
      <c r="C79" s="159"/>
      <c r="D79" s="160"/>
      <c r="E79" s="161"/>
      <c r="F79" s="159"/>
      <c r="G79" s="160"/>
    </row>
    <row r="80" spans="2:7" ht="12">
      <c r="B80" s="159"/>
      <c r="C80" s="159"/>
      <c r="D80" s="160"/>
      <c r="E80" s="161"/>
      <c r="F80" s="159"/>
      <c r="G80" s="160"/>
    </row>
    <row r="81" spans="2:7" ht="12">
      <c r="B81" s="159"/>
      <c r="C81" s="159"/>
      <c r="D81" s="160"/>
      <c r="E81" s="161"/>
      <c r="F81" s="159"/>
      <c r="G81" s="160"/>
    </row>
    <row r="82" spans="2:7" ht="12">
      <c r="B82" s="159"/>
      <c r="C82" s="159"/>
      <c r="D82" s="160"/>
      <c r="E82" s="161"/>
      <c r="F82" s="159"/>
      <c r="G82" s="160"/>
    </row>
    <row r="83" spans="2:7" ht="12">
      <c r="B83" s="159"/>
      <c r="C83" s="159"/>
      <c r="D83" s="160"/>
      <c r="E83" s="161"/>
      <c r="F83" s="159"/>
      <c r="G83" s="160"/>
    </row>
    <row r="84" spans="2:7" ht="12">
      <c r="B84" s="159"/>
      <c r="C84" s="159"/>
      <c r="D84" s="160"/>
      <c r="E84" s="161"/>
      <c r="F84" s="159"/>
      <c r="G84" s="160"/>
    </row>
  </sheetData>
  <sheetProtection selectLockedCells="1"/>
  <mergeCells count="12">
    <mergeCell ref="B9:G9"/>
    <mergeCell ref="C8:D8"/>
    <mergeCell ref="F10:G10"/>
    <mergeCell ref="F3:G3"/>
    <mergeCell ref="G8:H8"/>
    <mergeCell ref="H3:K3"/>
    <mergeCell ref="H10:M10"/>
    <mergeCell ref="H9:I9"/>
    <mergeCell ref="F1:H1"/>
    <mergeCell ref="B1:D1"/>
    <mergeCell ref="B3:C3"/>
    <mergeCell ref="B2:D2"/>
  </mergeCells>
  <conditionalFormatting sqref="I13:I52 K13:K52 M13:M52">
    <cfRule type="expression" priority="1" dxfId="0" stopIfTrue="1">
      <formula>H13="A"</formula>
    </cfRule>
    <cfRule type="expression" priority="2" dxfId="1" stopIfTrue="1">
      <formula>H13="B"</formula>
    </cfRule>
    <cfRule type="expression" priority="3" dxfId="2" stopIfTrue="1">
      <formula>H13="C"</formula>
    </cfRule>
  </conditionalFormatting>
  <conditionalFormatting sqref="F13:F52">
    <cfRule type="expression" priority="4" dxfId="3" stopIfTrue="1">
      <formula>$R13=1</formula>
    </cfRule>
  </conditionalFormatting>
  <dataValidations count="5">
    <dataValidation allowBlank="1" showInputMessage="1" showErrorMessage="1" imeMode="disabled" sqref="G13:G52 K13:K52 I13:I52 M13:M52"/>
    <dataValidation type="list" allowBlank="1" showInputMessage="1" showErrorMessage="1" error="入力が正しくありません&#10;" sqref="F13:F52">
      <formula1>$N$12:$N$38</formula1>
    </dataValidation>
    <dataValidation allowBlank="1" showInputMessage="1" showErrorMessage="1" imeMode="on" sqref="B13:B52 D13:D52 B1:D1"/>
    <dataValidation allowBlank="1" showInputMessage="1" showErrorMessage="1" imeMode="halfKatakana" sqref="C12:C52"/>
    <dataValidation type="list" allowBlank="1" showInputMessage="1" showErrorMessage="1" sqref="H13:H52 L13:L52 J13:J52">
      <formula1>"A,B,C,D,E,F"</formula1>
    </dataValidation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234</v>
      </c>
      <c r="C12" s="11" t="s">
        <v>208</v>
      </c>
    </row>
    <row r="13" spans="1:3" ht="13.5">
      <c r="A13" s="11" t="s">
        <v>235</v>
      </c>
      <c r="B13" s="11" t="s">
        <v>236</v>
      </c>
      <c r="C13" s="11" t="s">
        <v>208</v>
      </c>
    </row>
    <row r="14" spans="1:3" ht="13.5">
      <c r="A14" s="11" t="s">
        <v>241</v>
      </c>
      <c r="B14" s="11" t="s">
        <v>242</v>
      </c>
      <c r="C14" s="11" t="s">
        <v>208</v>
      </c>
    </row>
    <row r="15" spans="1:3" ht="13.5">
      <c r="A15" s="11" t="s">
        <v>243</v>
      </c>
      <c r="B15" s="11" t="s">
        <v>244</v>
      </c>
      <c r="C15" s="11" t="s">
        <v>208</v>
      </c>
    </row>
    <row r="16" spans="1:3" ht="13.5">
      <c r="A16" s="11" t="s">
        <v>245</v>
      </c>
      <c r="B16" s="11" t="s">
        <v>246</v>
      </c>
      <c r="C16" s="11" t="s">
        <v>208</v>
      </c>
    </row>
    <row r="17" spans="1:3" ht="13.5">
      <c r="A17" s="11" t="s">
        <v>247</v>
      </c>
      <c r="B17" s="11" t="s">
        <v>248</v>
      </c>
      <c r="C17" s="11" t="s">
        <v>208</v>
      </c>
    </row>
    <row r="18" spans="1:3" ht="13.5">
      <c r="A18" s="11" t="s">
        <v>249</v>
      </c>
      <c r="B18" s="11" t="s">
        <v>250</v>
      </c>
      <c r="C18" s="11" t="s">
        <v>208</v>
      </c>
    </row>
    <row r="19" spans="1:3" ht="13.5">
      <c r="A19" s="11" t="s">
        <v>251</v>
      </c>
      <c r="B19" s="11" t="s">
        <v>252</v>
      </c>
      <c r="C19" s="11" t="s">
        <v>193</v>
      </c>
    </row>
    <row r="20" spans="1:3" ht="13.5">
      <c r="A20" s="11" t="s">
        <v>260</v>
      </c>
      <c r="B20" s="11" t="s">
        <v>261</v>
      </c>
      <c r="C20" s="11" t="s">
        <v>279</v>
      </c>
    </row>
    <row r="21" spans="1:3" ht="13.5">
      <c r="A21" s="11" t="s">
        <v>265</v>
      </c>
      <c r="B21" s="11" t="s">
        <v>266</v>
      </c>
      <c r="C21" s="11" t="s">
        <v>193</v>
      </c>
    </row>
    <row r="22" spans="1:3" ht="13.5">
      <c r="A22" s="11" t="s">
        <v>272</v>
      </c>
      <c r="B22" s="11" t="s">
        <v>123</v>
      </c>
      <c r="C22" s="11" t="s">
        <v>286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234</v>
      </c>
      <c r="C11" s="11" t="s">
        <v>208</v>
      </c>
    </row>
    <row r="12" spans="1:3" ht="13.5">
      <c r="A12" s="11" t="s">
        <v>235</v>
      </c>
      <c r="B12" s="11" t="s">
        <v>236</v>
      </c>
      <c r="C12" s="11" t="s">
        <v>208</v>
      </c>
    </row>
    <row r="13" spans="1:3" ht="13.5">
      <c r="A13" s="11" t="s">
        <v>241</v>
      </c>
      <c r="B13" s="11" t="s">
        <v>242</v>
      </c>
      <c r="C13" s="11" t="s">
        <v>208</v>
      </c>
    </row>
    <row r="14" spans="1:3" ht="13.5">
      <c r="A14" s="11" t="s">
        <v>243</v>
      </c>
      <c r="B14" s="11" t="s">
        <v>244</v>
      </c>
      <c r="C14" s="11" t="s">
        <v>208</v>
      </c>
    </row>
    <row r="15" spans="1:3" ht="13.5">
      <c r="A15" s="11" t="s">
        <v>245</v>
      </c>
      <c r="B15" s="11" t="s">
        <v>246</v>
      </c>
      <c r="C15" s="11" t="s">
        <v>208</v>
      </c>
    </row>
    <row r="16" spans="1:3" ht="13.5">
      <c r="A16" s="11" t="s">
        <v>247</v>
      </c>
      <c r="B16" s="11" t="s">
        <v>248</v>
      </c>
      <c r="C16" s="11" t="s">
        <v>208</v>
      </c>
    </row>
    <row r="17" spans="1:3" ht="13.5">
      <c r="A17" s="11" t="s">
        <v>249</v>
      </c>
      <c r="B17" s="11" t="s">
        <v>250</v>
      </c>
      <c r="C17" s="11" t="s">
        <v>208</v>
      </c>
    </row>
    <row r="18" spans="1:3" ht="13.5">
      <c r="A18" s="11" t="s">
        <v>257</v>
      </c>
      <c r="B18" s="11" t="s">
        <v>252</v>
      </c>
      <c r="C18" s="11" t="s">
        <v>276</v>
      </c>
    </row>
    <row r="19" spans="1:3" ht="13.5">
      <c r="A19" s="11" t="s">
        <v>263</v>
      </c>
      <c r="B19" s="11" t="s">
        <v>261</v>
      </c>
      <c r="C19" s="11" t="s">
        <v>281</v>
      </c>
    </row>
    <row r="20" spans="1:3" ht="13.5">
      <c r="A20" s="11" t="s">
        <v>270</v>
      </c>
      <c r="B20" s="11" t="s">
        <v>266</v>
      </c>
      <c r="C20" s="11" t="s">
        <v>285</v>
      </c>
    </row>
    <row r="21" spans="1:3" ht="13.5">
      <c r="A21" s="11" t="s">
        <v>125</v>
      </c>
      <c r="B21" s="11" t="s">
        <v>123</v>
      </c>
      <c r="C21" s="11" t="s">
        <v>288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234</v>
      </c>
      <c r="C39" s="11" t="s">
        <v>208</v>
      </c>
    </row>
    <row r="40" spans="1:3" ht="13.5">
      <c r="A40" s="11" t="s">
        <v>235</v>
      </c>
      <c r="B40" s="11" t="s">
        <v>236</v>
      </c>
      <c r="C40" s="11" t="s">
        <v>208</v>
      </c>
    </row>
    <row r="41" spans="1:3" ht="13.5">
      <c r="A41" s="11" t="s">
        <v>237</v>
      </c>
      <c r="B41" s="11" t="s">
        <v>238</v>
      </c>
      <c r="C41" s="11" t="s">
        <v>208</v>
      </c>
    </row>
    <row r="42" spans="1:3" ht="13.5">
      <c r="A42" s="11" t="s">
        <v>239</v>
      </c>
      <c r="B42" s="11" t="s">
        <v>240</v>
      </c>
      <c r="C42" s="11" t="s">
        <v>208</v>
      </c>
    </row>
    <row r="43" spans="1:3" ht="13.5">
      <c r="A43" s="11" t="s">
        <v>241</v>
      </c>
      <c r="B43" s="11" t="s">
        <v>242</v>
      </c>
      <c r="C43" s="11" t="s">
        <v>208</v>
      </c>
    </row>
    <row r="44" spans="1:3" ht="13.5">
      <c r="A44" s="11" t="s">
        <v>243</v>
      </c>
      <c r="B44" s="11" t="s">
        <v>244</v>
      </c>
      <c r="C44" s="11" t="s">
        <v>208</v>
      </c>
    </row>
    <row r="45" spans="1:3" ht="13.5">
      <c r="A45" s="11" t="s">
        <v>245</v>
      </c>
      <c r="B45" s="11" t="s">
        <v>246</v>
      </c>
      <c r="C45" s="11" t="s">
        <v>208</v>
      </c>
    </row>
    <row r="46" spans="1:3" ht="13.5">
      <c r="A46" s="11" t="s">
        <v>247</v>
      </c>
      <c r="B46" s="11" t="s">
        <v>248</v>
      </c>
      <c r="C46" s="11" t="s">
        <v>208</v>
      </c>
    </row>
    <row r="47" spans="1:3" ht="13.5">
      <c r="A47" s="11" t="s">
        <v>249</v>
      </c>
      <c r="B47" s="11" t="s">
        <v>250</v>
      </c>
      <c r="C47" s="11" t="s">
        <v>208</v>
      </c>
    </row>
    <row r="48" spans="1:3" ht="13.5">
      <c r="A48" s="11" t="s">
        <v>251</v>
      </c>
      <c r="B48" s="11" t="s">
        <v>252</v>
      </c>
      <c r="C48" s="11" t="s">
        <v>193</v>
      </c>
    </row>
    <row r="49" spans="1:3" ht="13.5">
      <c r="A49" s="11" t="s">
        <v>253</v>
      </c>
      <c r="B49" s="11" t="s">
        <v>252</v>
      </c>
      <c r="C49" s="11" t="s">
        <v>194</v>
      </c>
    </row>
    <row r="50" spans="1:3" ht="13.5">
      <c r="A50" s="11" t="s">
        <v>254</v>
      </c>
      <c r="B50" s="11" t="s">
        <v>252</v>
      </c>
      <c r="C50" s="11" t="s">
        <v>195</v>
      </c>
    </row>
    <row r="51" spans="1:3" ht="13.5">
      <c r="A51" s="11" t="s">
        <v>255</v>
      </c>
      <c r="B51" s="11" t="s">
        <v>252</v>
      </c>
      <c r="C51" s="11" t="s">
        <v>196</v>
      </c>
    </row>
    <row r="52" spans="1:3" ht="13.5">
      <c r="A52" s="11" t="s">
        <v>256</v>
      </c>
      <c r="B52" s="11" t="s">
        <v>252</v>
      </c>
      <c r="C52" s="11" t="s">
        <v>275</v>
      </c>
    </row>
    <row r="53" spans="1:3" ht="13.5">
      <c r="A53" s="11" t="s">
        <v>257</v>
      </c>
      <c r="B53" s="11" t="s">
        <v>252</v>
      </c>
      <c r="C53" s="11" t="s">
        <v>276</v>
      </c>
    </row>
    <row r="54" spans="1:3" ht="13.5">
      <c r="A54" s="11" t="s">
        <v>258</v>
      </c>
      <c r="B54" s="11" t="s">
        <v>252</v>
      </c>
      <c r="C54" s="11" t="s">
        <v>277</v>
      </c>
    </row>
    <row r="55" spans="1:3" ht="13.5">
      <c r="A55" s="11" t="s">
        <v>259</v>
      </c>
      <c r="B55" s="11" t="s">
        <v>252</v>
      </c>
      <c r="C55" s="11" t="s">
        <v>278</v>
      </c>
    </row>
    <row r="56" spans="1:3" ht="13.5">
      <c r="A56" s="11" t="s">
        <v>260</v>
      </c>
      <c r="B56" s="11" t="s">
        <v>261</v>
      </c>
      <c r="C56" s="11" t="s">
        <v>279</v>
      </c>
    </row>
    <row r="57" spans="1:3" ht="13.5">
      <c r="A57" s="11" t="s">
        <v>262</v>
      </c>
      <c r="B57" s="11" t="s">
        <v>261</v>
      </c>
      <c r="C57" s="11" t="s">
        <v>280</v>
      </c>
    </row>
    <row r="58" spans="1:3" ht="13.5">
      <c r="A58" s="11" t="s">
        <v>263</v>
      </c>
      <c r="B58" s="11" t="s">
        <v>261</v>
      </c>
      <c r="C58" s="11" t="s">
        <v>281</v>
      </c>
    </row>
    <row r="59" spans="1:3" ht="13.5">
      <c r="A59" s="11" t="s">
        <v>264</v>
      </c>
      <c r="B59" s="11" t="s">
        <v>261</v>
      </c>
      <c r="C59" s="11" t="s">
        <v>282</v>
      </c>
    </row>
    <row r="60" spans="1:3" ht="13.5">
      <c r="A60" s="11" t="s">
        <v>265</v>
      </c>
      <c r="B60" s="11" t="s">
        <v>266</v>
      </c>
      <c r="C60" s="11" t="s">
        <v>193</v>
      </c>
    </row>
    <row r="61" spans="1:3" ht="13.5">
      <c r="A61" s="11" t="s">
        <v>267</v>
      </c>
      <c r="B61" s="11" t="s">
        <v>266</v>
      </c>
      <c r="C61" s="11" t="s">
        <v>283</v>
      </c>
    </row>
    <row r="62" spans="1:3" ht="13.5">
      <c r="A62" s="11" t="s">
        <v>268</v>
      </c>
      <c r="B62" s="11" t="s">
        <v>266</v>
      </c>
      <c r="C62" s="11" t="s">
        <v>195</v>
      </c>
    </row>
    <row r="63" spans="1:3" ht="13.5">
      <c r="A63" s="11" t="s">
        <v>269</v>
      </c>
      <c r="B63" s="11" t="s">
        <v>266</v>
      </c>
      <c r="C63" s="11" t="s">
        <v>284</v>
      </c>
    </row>
    <row r="64" spans="1:3" ht="13.5">
      <c r="A64" s="11" t="s">
        <v>270</v>
      </c>
      <c r="B64" s="11" t="s">
        <v>266</v>
      </c>
      <c r="C64" s="11" t="s">
        <v>285</v>
      </c>
    </row>
    <row r="65" spans="1:3" ht="13.5">
      <c r="A65" s="11" t="s">
        <v>271</v>
      </c>
      <c r="B65" s="11" t="s">
        <v>266</v>
      </c>
      <c r="C65" s="11" t="s">
        <v>277</v>
      </c>
    </row>
    <row r="66" spans="1:3" ht="13.5">
      <c r="A66" s="11" t="s">
        <v>272</v>
      </c>
      <c r="B66" s="11" t="s">
        <v>123</v>
      </c>
      <c r="C66" s="11" t="s">
        <v>286</v>
      </c>
    </row>
    <row r="67" spans="1:3" ht="13.5">
      <c r="A67" s="11" t="s">
        <v>124</v>
      </c>
      <c r="B67" s="11" t="s">
        <v>123</v>
      </c>
      <c r="C67" s="11" t="s">
        <v>287</v>
      </c>
    </row>
    <row r="68" spans="1:3" ht="13.5">
      <c r="A68" s="11" t="s">
        <v>125</v>
      </c>
      <c r="B68" s="11" t="s">
        <v>123</v>
      </c>
      <c r="C68" s="11" t="s">
        <v>288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C9" sqref="C9"/>
    </sheetView>
  </sheetViews>
  <sheetFormatPr defaultColWidth="9.00390625" defaultRowHeight="13.5"/>
  <cols>
    <col min="1" max="1" width="7.125" style="0" customWidth="1"/>
    <col min="2" max="2" width="4.875" style="0" customWidth="1"/>
    <col min="3" max="3" width="26.50390625" style="0" customWidth="1"/>
    <col min="4" max="4" width="10.75390625" style="0" customWidth="1"/>
    <col min="5" max="5" width="10.375" style="0" customWidth="1"/>
  </cols>
  <sheetData>
    <row r="1" ht="21.75" customHeight="1">
      <c r="A1" s="247" t="s">
        <v>460</v>
      </c>
    </row>
    <row r="2" spans="3:4" ht="35.25" customHeight="1">
      <c r="C2" s="299" t="s">
        <v>464</v>
      </c>
      <c r="D2" s="299"/>
    </row>
    <row r="3" ht="18" customHeight="1">
      <c r="B3" s="233" t="s">
        <v>461</v>
      </c>
    </row>
    <row r="4" ht="18" customHeight="1">
      <c r="B4" s="233" t="s">
        <v>459</v>
      </c>
    </row>
    <row r="5" ht="16.5" customHeight="1"/>
    <row r="6" spans="1:3" ht="18.75" customHeight="1">
      <c r="A6" t="s">
        <v>458</v>
      </c>
      <c r="C6" s="241"/>
    </row>
    <row r="7" ht="11.25" customHeight="1"/>
    <row r="8" spans="1:4" ht="14.25" customHeight="1">
      <c r="A8" s="234" t="s">
        <v>290</v>
      </c>
      <c r="B8" s="234"/>
      <c r="C8" s="234" t="s">
        <v>457</v>
      </c>
      <c r="D8" s="234" t="s">
        <v>199</v>
      </c>
    </row>
    <row r="9" spans="1:8" ht="14.25" customHeight="1">
      <c r="A9" s="293" t="s">
        <v>229</v>
      </c>
      <c r="B9" s="234">
        <v>1</v>
      </c>
      <c r="C9" s="241"/>
      <c r="D9" s="243"/>
      <c r="H9">
        <f>IF(C9="","",1)</f>
      </c>
    </row>
    <row r="10" spans="1:4" ht="14.25" customHeight="1">
      <c r="A10" s="294"/>
      <c r="B10" s="234">
        <v>2</v>
      </c>
      <c r="C10" s="241"/>
      <c r="D10" s="243"/>
    </row>
    <row r="11" spans="1:4" ht="14.25" customHeight="1">
      <c r="A11" s="295"/>
      <c r="B11" s="234">
        <v>3</v>
      </c>
      <c r="C11" s="241"/>
      <c r="D11" s="243"/>
    </row>
    <row r="12" spans="1:4" ht="14.25" customHeight="1">
      <c r="A12" s="296" t="s">
        <v>230</v>
      </c>
      <c r="B12" s="235">
        <v>1</v>
      </c>
      <c r="C12" s="242"/>
      <c r="D12" s="244"/>
    </row>
    <row r="13" spans="1:4" ht="14.25" customHeight="1">
      <c r="A13" s="297"/>
      <c r="B13" s="235">
        <v>2</v>
      </c>
      <c r="C13" s="242"/>
      <c r="D13" s="244"/>
    </row>
    <row r="14" spans="1:4" ht="14.25" customHeight="1">
      <c r="A14" s="298"/>
      <c r="B14" s="235">
        <v>3</v>
      </c>
      <c r="C14" s="242"/>
      <c r="D14" s="244"/>
    </row>
    <row r="15" ht="20.25" customHeight="1"/>
    <row r="16" spans="1:3" ht="18.75" customHeight="1">
      <c r="A16" t="s">
        <v>458</v>
      </c>
      <c r="C16" s="241"/>
    </row>
    <row r="17" ht="11.25" customHeight="1"/>
    <row r="18" spans="1:4" ht="14.25" customHeight="1">
      <c r="A18" s="234" t="s">
        <v>290</v>
      </c>
      <c r="B18" s="234"/>
      <c r="C18" s="234" t="s">
        <v>457</v>
      </c>
      <c r="D18" s="234" t="s">
        <v>199</v>
      </c>
    </row>
    <row r="19" spans="1:8" ht="14.25" customHeight="1">
      <c r="A19" s="293" t="s">
        <v>229</v>
      </c>
      <c r="B19" s="234">
        <v>1</v>
      </c>
      <c r="C19" s="241"/>
      <c r="D19" s="243"/>
      <c r="H19">
        <f>IF(C19="","",1)</f>
      </c>
    </row>
    <row r="20" spans="1:4" ht="14.25" customHeight="1">
      <c r="A20" s="294"/>
      <c r="B20" s="234">
        <v>2</v>
      </c>
      <c r="C20" s="241"/>
      <c r="D20" s="243"/>
    </row>
    <row r="21" spans="1:4" ht="14.25" customHeight="1">
      <c r="A21" s="295"/>
      <c r="B21" s="234">
        <v>3</v>
      </c>
      <c r="C21" s="241"/>
      <c r="D21" s="243"/>
    </row>
    <row r="22" spans="1:4" ht="14.25" customHeight="1">
      <c r="A22" s="296" t="s">
        <v>230</v>
      </c>
      <c r="B22" s="235">
        <v>1</v>
      </c>
      <c r="C22" s="242"/>
      <c r="D22" s="244"/>
    </row>
    <row r="23" spans="1:4" ht="14.25" customHeight="1">
      <c r="A23" s="297"/>
      <c r="B23" s="235">
        <v>2</v>
      </c>
      <c r="C23" s="242"/>
      <c r="D23" s="244"/>
    </row>
    <row r="24" spans="1:4" ht="14.25" customHeight="1">
      <c r="A24" s="298"/>
      <c r="B24" s="235">
        <v>3</v>
      </c>
      <c r="C24" s="242"/>
      <c r="D24" s="244"/>
    </row>
    <row r="25" ht="20.25" customHeight="1"/>
    <row r="26" spans="1:3" ht="18.75" customHeight="1">
      <c r="A26" t="s">
        <v>458</v>
      </c>
      <c r="C26" s="241"/>
    </row>
    <row r="27" ht="11.25" customHeight="1"/>
    <row r="28" spans="1:4" ht="14.25" customHeight="1">
      <c r="A28" s="234" t="s">
        <v>290</v>
      </c>
      <c r="B28" s="234"/>
      <c r="C28" s="234" t="s">
        <v>457</v>
      </c>
      <c r="D28" s="234" t="s">
        <v>199</v>
      </c>
    </row>
    <row r="29" spans="1:8" ht="14.25" customHeight="1">
      <c r="A29" s="293" t="s">
        <v>229</v>
      </c>
      <c r="B29" s="234">
        <v>1</v>
      </c>
      <c r="C29" s="241"/>
      <c r="D29" s="243"/>
      <c r="H29">
        <f>IF(C29="","",1)</f>
      </c>
    </row>
    <row r="30" spans="1:4" ht="14.25" customHeight="1">
      <c r="A30" s="294"/>
      <c r="B30" s="234">
        <v>2</v>
      </c>
      <c r="C30" s="241"/>
      <c r="D30" s="243"/>
    </row>
    <row r="31" spans="1:4" ht="14.25" customHeight="1">
      <c r="A31" s="295"/>
      <c r="B31" s="234">
        <v>3</v>
      </c>
      <c r="C31" s="241"/>
      <c r="D31" s="243"/>
    </row>
    <row r="32" spans="1:4" ht="14.25" customHeight="1">
      <c r="A32" s="296" t="s">
        <v>230</v>
      </c>
      <c r="B32" s="235">
        <v>1</v>
      </c>
      <c r="C32" s="242"/>
      <c r="D32" s="244"/>
    </row>
    <row r="33" spans="1:4" ht="14.25" customHeight="1">
      <c r="A33" s="297"/>
      <c r="B33" s="235">
        <v>2</v>
      </c>
      <c r="C33" s="242"/>
      <c r="D33" s="244"/>
    </row>
    <row r="34" spans="1:4" ht="14.25" customHeight="1">
      <c r="A34" s="298"/>
      <c r="B34" s="235">
        <v>3</v>
      </c>
      <c r="C34" s="242"/>
      <c r="D34" s="244"/>
    </row>
  </sheetData>
  <sheetProtection sheet="1" objects="1" scenarios="1" selectLockedCells="1"/>
  <mergeCells count="7">
    <mergeCell ref="A29:A31"/>
    <mergeCell ref="A32:A34"/>
    <mergeCell ref="C2:D2"/>
    <mergeCell ref="A9:A11"/>
    <mergeCell ref="A12:A14"/>
    <mergeCell ref="A19:A21"/>
    <mergeCell ref="A22:A2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TF-19</cp:lastModifiedBy>
  <cp:lastPrinted>2022-04-23T10:09:58Z</cp:lastPrinted>
  <dcterms:created xsi:type="dcterms:W3CDTF">2008-02-20T03:31:46Z</dcterms:created>
  <dcterms:modified xsi:type="dcterms:W3CDTF">2023-04-18T00:38:01Z</dcterms:modified>
  <cp:category/>
  <cp:version/>
  <cp:contentType/>
  <cp:contentStatus/>
</cp:coreProperties>
</file>