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8" yWindow="240" windowWidth="14370" windowHeight="7698" tabRatio="748" activeTab="3"/>
  </bookViews>
  <sheets>
    <sheet name="最初にご確認ください" sheetId="1" r:id="rId1"/>
    <sheet name="所属名一覧" sheetId="2" r:id="rId2"/>
    <sheet name="申込必要事項" sheetId="3" r:id="rId3"/>
    <sheet name="中学男子" sheetId="4" r:id="rId4"/>
    <sheet name="中学女子" sheetId="5" r:id="rId5"/>
    <sheet name="男子種目" sheetId="6" state="hidden" r:id="rId6"/>
    <sheet name="女子種目" sheetId="7" state="hidden" r:id="rId7"/>
    <sheet name="種目コード" sheetId="8" state="hidden" r:id="rId8"/>
    <sheet name="各種コード" sheetId="9" state="hidden" r:id="rId9"/>
    <sheet name="参加人数" sheetId="10" r:id="rId10"/>
    <sheet name="サンプル" sheetId="11" r:id="rId11"/>
  </sheets>
  <definedNames>
    <definedName name="_xlnm.Print_Area" localSheetId="10">'サンプル'!$A$1:$N$52</definedName>
    <definedName name="_xlnm.Print_Area" localSheetId="0">'最初にご確認ください'!$B$1:$Q$73</definedName>
    <definedName name="_xlnm.Print_Area" localSheetId="9">'参加人数'!$A$1:$F$28</definedName>
    <definedName name="_xlnm.Print_Area" localSheetId="4">'中学女子'!$A$1:$N$52</definedName>
    <definedName name="_xlnm.Print_Area" localSheetId="3">'中学男子'!$A$1:$N$52</definedName>
    <definedName name="_xlnm.Print_Titles" localSheetId="10">'サンプル'!$1:$11</definedName>
    <definedName name="_xlnm.Print_Titles" localSheetId="4">'中学女子'!$1:$11</definedName>
    <definedName name="_xlnm.Print_Titles" localSheetId="3">'中学男子'!$1:$11</definedName>
  </definedNames>
  <calcPr fullCalcOnLoad="1"/>
</workbook>
</file>

<file path=xl/comments4.xml><?xml version="1.0" encoding="utf-8"?>
<comments xmlns="http://schemas.openxmlformats.org/spreadsheetml/2006/main">
  <authors>
    <author>kawasaki</author>
  </authors>
  <commentList>
    <comment ref="H13" authorId="0">
      <text>
        <r>
          <rPr>
            <b/>
            <sz val="9"/>
            <rFont val="ＭＳ Ｐゴシック"/>
            <family val="3"/>
          </rPr>
          <t>無記入の場合や間違いは最下位記録として処理し、低位グループでの組となります。</t>
        </r>
      </text>
    </comment>
    <comment ref="L13" authorId="0">
      <text>
        <r>
          <rPr>
            <b/>
            <sz val="9"/>
            <rFont val="ＭＳ Ｐゴシック"/>
            <family val="3"/>
          </rPr>
          <t>無記入の場合や間違いは最下位記録として処理し、低位グループでの組となります。</t>
        </r>
      </text>
    </comment>
    <comment ref="J13" authorId="0">
      <text>
        <r>
          <rPr>
            <b/>
            <sz val="9"/>
            <rFont val="ＭＳ Ｐゴシック"/>
            <family val="3"/>
          </rPr>
          <t>無記入の場合や間違いは最下位記録として処理し、低位グループでの組となります。</t>
        </r>
      </text>
    </comment>
  </commentList>
</comments>
</file>

<file path=xl/comments5.xml><?xml version="1.0" encoding="utf-8"?>
<comments xmlns="http://schemas.openxmlformats.org/spreadsheetml/2006/main">
  <authors>
    <author>kawasaki</author>
  </authors>
  <commentList>
    <comment ref="H13" authorId="0">
      <text>
        <r>
          <rPr>
            <b/>
            <sz val="9"/>
            <rFont val="ＭＳ Ｐゴシック"/>
            <family val="3"/>
          </rPr>
          <t>無記入の場合や間違いは最下位記録として処理し、低位グループでの組となります。</t>
        </r>
      </text>
    </comment>
    <comment ref="L13" authorId="0">
      <text>
        <r>
          <rPr>
            <b/>
            <sz val="9"/>
            <rFont val="ＭＳ Ｐゴシック"/>
            <family val="3"/>
          </rPr>
          <t>無記入の場合や間違いは最下位記録として処理し、低位グループでの組となります。</t>
        </r>
      </text>
    </comment>
    <comment ref="J13" authorId="0">
      <text>
        <r>
          <rPr>
            <b/>
            <sz val="9"/>
            <rFont val="ＭＳ Ｐゴシック"/>
            <family val="3"/>
          </rPr>
          <t>無記入の場合や間違いは最下位記録として処理し、低位グループでの組となります。</t>
        </r>
      </text>
    </comment>
  </commentList>
</comments>
</file>

<file path=xl/sharedStrings.xml><?xml version="1.0" encoding="utf-8"?>
<sst xmlns="http://schemas.openxmlformats.org/spreadsheetml/2006/main" count="998" uniqueCount="618">
  <si>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</si>
  <si>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</si>
  <si>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</si>
  <si>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</si>
  <si>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</si>
  <si>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</si>
  <si>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</si>
  <si>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</si>
  <si>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</si>
  <si>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</si>
  <si>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</si>
  <si>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</si>
  <si>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</si>
  <si>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</si>
  <si>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</si>
  <si>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</si>
  <si>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</si>
  <si>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</si>
  <si>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</si>
  <si>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</si>
  <si>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</si>
  <si>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</si>
  <si>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</si>
  <si>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</si>
  <si>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</si>
  <si>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</si>
  <si>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</si>
  <si>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</si>
  <si>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</si>
  <si>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</si>
  <si>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</si>
  <si>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</si>
  <si>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</si>
  <si>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</si>
  <si>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</si>
  <si>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</si>
  <si>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</si>
  <si>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</si>
  <si>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</si>
  <si>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</si>
  <si>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</si>
  <si>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</si>
  <si>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</si>
  <si>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</si>
  <si>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</si>
  <si>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</si>
  <si>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</si>
  <si>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</si>
  <si>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</si>
  <si>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</si>
  <si>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</si>
  <si>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</si>
  <si>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</si>
  <si>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</si>
  <si>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</si>
  <si>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</si>
  <si>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</si>
  <si>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</si>
  <si>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</si>
  <si>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</si>
  <si>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</si>
  <si>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</si>
  <si>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</si>
  <si>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</si>
  <si>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</si>
  <si>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</si>
  <si>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</si>
  <si>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</si>
  <si>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</si>
  <si>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</si>
  <si>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</si>
  <si>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</si>
  <si>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</si>
  <si>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</si>
  <si>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</si>
  <si>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</si>
  <si>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</si>
  <si>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</si>
  <si>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</si>
  <si>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</si>
  <si>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</si>
  <si>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</si>
  <si>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</si>
  <si>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</si>
  <si>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</si>
  <si>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</si>
  <si>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</si>
  <si>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</si>
  <si>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</si>
  <si>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</si>
  <si>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</si>
  <si>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</si>
  <si>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</si>
  <si>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</si>
  <si>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</si>
  <si>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</si>
  <si>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</si>
  <si>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</si>
  <si>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</si>
  <si>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</si>
  <si>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</si>
  <si>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</si>
  <si>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</si>
  <si>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</si>
  <si>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</si>
  <si>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</si>
  <si>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</si>
  <si>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</si>
  <si>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</si>
  <si>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</si>
  <si>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</si>
  <si>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</si>
  <si>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</si>
  <si>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</si>
  <si>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</si>
  <si>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</si>
  <si>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</si>
  <si>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</si>
  <si>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</si>
  <si>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</si>
  <si>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</si>
  <si>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</si>
  <si>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</si>
  <si>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</si>
  <si>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</si>
  <si>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</si>
  <si>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</si>
  <si>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</si>
  <si>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</si>
  <si>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</si>
  <si>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</si>
  <si>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</si>
  <si>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</si>
  <si>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</si>
  <si>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</si>
  <si>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</si>
  <si>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</si>
  <si>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</si>
  <si>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</si>
  <si>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</si>
  <si>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</si>
  <si>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</si>
  <si>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</si>
  <si>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</si>
  <si>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</si>
  <si>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</si>
  <si>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</si>
  <si>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</si>
  <si>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</si>
  <si>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</si>
  <si>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</si>
  <si>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</si>
  <si>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</si>
  <si>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</si>
  <si>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</si>
  <si>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</si>
  <si>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</si>
  <si>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</si>
  <si>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</si>
  <si>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</si>
  <si>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</si>
  <si>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</si>
  <si>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</si>
  <si>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</si>
  <si>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</si>
  <si>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</si>
  <si>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</si>
  <si>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</si>
  <si>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</si>
  <si>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</si>
  <si>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</si>
  <si>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</si>
  <si>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</si>
  <si>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</si>
  <si>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</si>
  <si>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</si>
  <si>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</si>
  <si>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</si>
  <si>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</si>
  <si>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</si>
  <si>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</si>
  <si>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</si>
  <si>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</si>
  <si>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</si>
  <si>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</si>
  <si>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</si>
  <si>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</si>
  <si>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</si>
  <si>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</si>
  <si>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</si>
  <si>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</si>
  <si>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</si>
  <si>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</si>
  <si>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</si>
  <si>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</si>
  <si>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</si>
  <si>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</si>
  <si>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</si>
  <si>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</si>
  <si>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</si>
  <si>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</si>
  <si>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</si>
  <si>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</si>
  <si>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</si>
  <si>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</si>
  <si>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</si>
  <si>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</si>
  <si>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</si>
  <si>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</si>
  <si>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</si>
  <si>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</si>
  <si>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</si>
  <si>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</si>
  <si>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</si>
  <si>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</si>
  <si>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</si>
  <si>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</si>
  <si>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</si>
  <si>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</si>
  <si>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</si>
  <si>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</si>
  <si>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</si>
  <si>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</si>
  <si>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</si>
  <si>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</si>
  <si>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参加種目</t>
  </si>
  <si>
    <t>【基本注意】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</si>
  <si>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</si>
  <si>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</si>
  <si>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</si>
  <si>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</si>
  <si>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</si>
  <si>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</si>
  <si>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</si>
  <si>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</si>
  <si>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</si>
  <si>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</si>
  <si>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</si>
  <si>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</si>
  <si>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</si>
  <si>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</si>
  <si>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</si>
  <si>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</si>
  <si>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</si>
  <si>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</si>
  <si>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</si>
  <si>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</si>
  <si>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</si>
  <si>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</si>
  <si>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</si>
  <si>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</si>
  <si>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</si>
  <si>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</si>
  <si>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</si>
  <si>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</si>
  <si>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</si>
  <si>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</si>
  <si>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</si>
  <si>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</si>
  <si>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</si>
  <si>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</si>
  <si>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</si>
  <si>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</si>
  <si>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</si>
  <si>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</si>
  <si>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</si>
  <si>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</si>
  <si>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</si>
  <si>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</si>
  <si>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</si>
  <si>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</si>
  <si>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</si>
  <si>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</si>
  <si>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</si>
  <si>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</si>
  <si>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</si>
  <si>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</si>
  <si>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</si>
  <si>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【入力例】　　　電気計時　　　10秒10　→　10.10　　　1分59秒00　→　1,59.00　　　15分30秒54　→　15,30.54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</si>
  <si>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</si>
  <si>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</si>
  <si>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</si>
  <si>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</si>
  <si>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</si>
  <si>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</si>
  <si>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</si>
  <si>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</si>
  <si>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</si>
  <si>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</si>
  <si>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</si>
  <si>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</si>
  <si>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</si>
  <si>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</si>
  <si>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</si>
  <si>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</si>
  <si>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</si>
  <si>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</si>
  <si>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</si>
  <si>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</si>
  <si>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</si>
  <si>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</si>
  <si>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</si>
  <si>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</si>
  <si>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</si>
  <si>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</si>
  <si>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申込み種目１</t>
  </si>
  <si>
    <t>申込み種目２</t>
  </si>
  <si>
    <t>学校名</t>
  </si>
  <si>
    <t>（１）氏名</t>
  </si>
  <si>
    <t>最高記録</t>
  </si>
  <si>
    <t>学生は学年を半角数字で入力して下さい。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</si>
  <si>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</si>
  <si>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</si>
  <si>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</si>
  <si>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</si>
  <si>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</si>
  <si>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</si>
  <si>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</si>
  <si>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</si>
  <si>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ﾄｶﾁ ﾊﾅｺ</t>
  </si>
  <si>
    <t>100m</t>
  </si>
  <si>
    <t>12.24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</si>
  <si>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</si>
  <si>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</si>
  <si>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</si>
  <si>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</si>
  <si>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</si>
  <si>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</si>
  <si>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</si>
  <si>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</si>
  <si>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</si>
  <si>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</si>
  <si>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</si>
  <si>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</si>
  <si>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</si>
  <si>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</si>
  <si>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</si>
  <si>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</si>
  <si>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</si>
  <si>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</si>
  <si>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</si>
  <si>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</si>
  <si>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ナンバー登録の選手名の標記に準じます。</t>
  </si>
  <si>
    <t>ナンバー登録のフリガナ入力の標記に準じます。</t>
  </si>
  <si>
    <t>学校名（所属名）</t>
  </si>
  <si>
    <t>緊急連絡先</t>
  </si>
  <si>
    <t>電話(携帯)</t>
  </si>
  <si>
    <t>氏 名</t>
  </si>
  <si>
    <t>連絡先</t>
  </si>
  <si>
    <t>所属名</t>
  </si>
  <si>
    <t>4×100mR</t>
  </si>
  <si>
    <t>農業高</t>
  </si>
  <si>
    <t>1年100m</t>
  </si>
  <si>
    <t>砲丸投⑤</t>
  </si>
  <si>
    <t>砲丸投②</t>
  </si>
  <si>
    <t>記録</t>
  </si>
  <si>
    <t>1600R</t>
  </si>
  <si>
    <t>例</t>
  </si>
  <si>
    <t>Ａ</t>
  </si>
  <si>
    <t>音更中</t>
  </si>
  <si>
    <t>100ｍ</t>
  </si>
  <si>
    <t>14.54</t>
  </si>
  <si>
    <t>Ａ</t>
  </si>
  <si>
    <t>中学女子</t>
  </si>
  <si>
    <t>中学男子</t>
  </si>
  <si>
    <t>１．このファイルは、Microsoft® Excel で作られています。</t>
  </si>
  <si>
    <t>４．ファイル名は、大会名（学校名）にしてください。</t>
  </si>
  <si>
    <t>　【例】サーキット１戦申込　三条高</t>
  </si>
  <si>
    <t>６．ナンバーカードは必ず入力すること。交付を受けていない場合は「なし」と入力してください。</t>
  </si>
  <si>
    <t>７．入力シートセルの、行の挿入または削除はしないで下さい。</t>
  </si>
  <si>
    <t>400R</t>
  </si>
  <si>
    <t>1600R</t>
  </si>
  <si>
    <t>帯広第一高</t>
  </si>
  <si>
    <t>100m</t>
  </si>
  <si>
    <t>10.24</t>
  </si>
  <si>
    <t>200m</t>
  </si>
  <si>
    <t>23.00</t>
  </si>
  <si>
    <t>Ａ</t>
  </si>
  <si>
    <t>帯広東高</t>
  </si>
  <si>
    <t>1500m</t>
  </si>
  <si>
    <t>4,17.00</t>
  </si>
  <si>
    <t>Ａ</t>
  </si>
  <si>
    <t>3.23.56</t>
  </si>
  <si>
    <t>（２）フリガナ</t>
  </si>
  <si>
    <t>申込み必要事項のシートに学校名の略名を全角にて入力してください。申込シートには自動的に入力されます。</t>
  </si>
  <si>
    <t>学校名はあらかじめ規定の名称で入力してください。※年度当初に送付した計画書を参照してください。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</si>
  <si>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</si>
  <si>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（７）リレー</t>
  </si>
  <si>
    <t>リレーメンバーにはチーム全員にチーム名Ａ・Ｂ・Ｃをリストより選択してください。</t>
  </si>
  <si>
    <t>チームの最高記録はチームの誰の欄でもいいので必ず入力してください。</t>
  </si>
  <si>
    <t>リレー(1ﾁｰﾑの場合はA)</t>
  </si>
  <si>
    <t>■大会時に使用する所属名一覧</t>
  </si>
  <si>
    <t>中学校</t>
  </si>
  <si>
    <t>学校名</t>
  </si>
  <si>
    <t>音更中学校</t>
  </si>
  <si>
    <t>音更中</t>
  </si>
  <si>
    <t>下音更中学校</t>
  </si>
  <si>
    <t>音更下音更中</t>
  </si>
  <si>
    <t>駒場中学校</t>
  </si>
  <si>
    <t>音更駒場中</t>
  </si>
  <si>
    <t>緑南中学校</t>
  </si>
  <si>
    <t>音更緑南中</t>
  </si>
  <si>
    <t>共栄中学校</t>
  </si>
  <si>
    <t>音更共栄中</t>
  </si>
  <si>
    <t>士幌町中央中学校</t>
  </si>
  <si>
    <t>士幌町中央中</t>
  </si>
  <si>
    <t>上士幌中学校</t>
  </si>
  <si>
    <t>上士幌中</t>
  </si>
  <si>
    <t>鹿追中学校</t>
  </si>
  <si>
    <t>鹿追中</t>
  </si>
  <si>
    <t>瓜幕中学校</t>
  </si>
  <si>
    <t>鹿追瓜幕中</t>
  </si>
  <si>
    <t>新得中学校</t>
  </si>
  <si>
    <t>新得中</t>
  </si>
  <si>
    <t>屈足中学校</t>
  </si>
  <si>
    <t>新得屈足中</t>
  </si>
  <si>
    <t>清水中学校</t>
  </si>
  <si>
    <t>清水中</t>
  </si>
  <si>
    <t>御影中学校</t>
  </si>
  <si>
    <t>清水御影中</t>
  </si>
  <si>
    <t>芽室中学校</t>
  </si>
  <si>
    <t>芽室中</t>
  </si>
  <si>
    <t>上美生中学校</t>
  </si>
  <si>
    <t>芽室上美生中</t>
  </si>
  <si>
    <t>芽室西中学校</t>
  </si>
  <si>
    <t>芽室芽室西中</t>
  </si>
  <si>
    <t>中札内中学校</t>
  </si>
  <si>
    <t>中札内中</t>
  </si>
  <si>
    <t>更別中央中学校</t>
  </si>
  <si>
    <t>更別中央中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</si>
  <si>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</si>
  <si>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</si>
  <si>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</si>
  <si>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</si>
  <si>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</si>
  <si>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</si>
  <si>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</si>
  <si>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幕別糠内中</t>
  </si>
  <si>
    <t>札内中学校</t>
  </si>
  <si>
    <t>幕別札内中</t>
  </si>
  <si>
    <t>札内東中学校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</si>
  <si>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</si>
  <si>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</si>
  <si>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</si>
  <si>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</si>
  <si>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</si>
  <si>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</si>
  <si>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</si>
  <si>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浦幌中学校</t>
  </si>
  <si>
    <t>浦幌中</t>
  </si>
  <si>
    <t>上浦幌中学校</t>
  </si>
  <si>
    <t>浦幌上浦幌中</t>
  </si>
  <si>
    <t>本別中学校</t>
  </si>
  <si>
    <t>本別中</t>
  </si>
  <si>
    <t>勇足中学校</t>
  </si>
  <si>
    <t>本別勇足中</t>
  </si>
  <si>
    <t>足寄中学校</t>
  </si>
  <si>
    <t>足寄中</t>
  </si>
  <si>
    <t>陸別中学校</t>
  </si>
  <si>
    <t>陸別中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</si>
  <si>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</si>
  <si>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</si>
  <si>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</si>
  <si>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</si>
  <si>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</si>
  <si>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</si>
  <si>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</si>
  <si>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</si>
  <si>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</si>
  <si>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</si>
  <si>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</si>
  <si>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</si>
  <si>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</si>
  <si>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</si>
  <si>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</si>
  <si>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</si>
  <si>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</si>
  <si>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</si>
  <si>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</si>
  <si>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</si>
  <si>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</si>
  <si>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</si>
  <si>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</si>
  <si>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</si>
  <si>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</si>
  <si>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</si>
  <si>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八千代中学校</t>
  </si>
  <si>
    <t>帯広八千代中</t>
  </si>
  <si>
    <t>帯広聾学校中等部</t>
  </si>
  <si>
    <t>帯広聾中</t>
  </si>
  <si>
    <t>ﾌﾟﾛｸﾞﾗﾑ記載名</t>
  </si>
  <si>
    <t>（ﾌﾟﾛｸﾞﾗﾑ記載名）</t>
  </si>
  <si>
    <t>川崎　信介</t>
  </si>
  <si>
    <t>090-1234-5678</t>
  </si>
  <si>
    <t>A</t>
  </si>
  <si>
    <t>B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</si>
  <si>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</si>
  <si>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</si>
  <si>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</si>
  <si>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</si>
  <si>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</si>
  <si>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</si>
  <si>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</si>
  <si>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ﾄｶﾁ ﾀﾛｳ</t>
  </si>
  <si>
    <t>100ｍ</t>
  </si>
  <si>
    <t>10．36</t>
  </si>
  <si>
    <t>5000m</t>
  </si>
  <si>
    <t>15.26.36</t>
  </si>
  <si>
    <t>Ａ</t>
  </si>
  <si>
    <t>3.19.36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</si>
  <si>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</si>
  <si>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</si>
  <si>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</si>
  <si>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</si>
  <si>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</si>
  <si>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</si>
  <si>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</si>
  <si>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</si>
  <si>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</si>
  <si>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</si>
  <si>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</si>
  <si>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</si>
  <si>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13.45.66</t>
  </si>
  <si>
    <t>8.25.33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</si>
  <si>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</si>
  <si>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</si>
  <si>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</si>
  <si>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</si>
  <si>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</si>
  <si>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</si>
  <si>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城山正太郎</t>
  </si>
  <si>
    <t>ｼﾛﾔﾏ ｼｮｳﾀﾛｳ</t>
  </si>
  <si>
    <t>飯塚　翔太</t>
  </si>
  <si>
    <t>ｲｲｽﾞｶ ｼｮｳﾀ</t>
  </si>
  <si>
    <t>45.98</t>
  </si>
  <si>
    <t>男女合計</t>
  </si>
  <si>
    <t>帯広柏葉高等学校</t>
  </si>
  <si>
    <t>帯広三条高等学校</t>
  </si>
  <si>
    <t>帯広三条高</t>
  </si>
  <si>
    <t>帯広緑陽高等学校</t>
  </si>
  <si>
    <t>帯広緑陽高</t>
  </si>
  <si>
    <t>帯広工業高等学校</t>
  </si>
  <si>
    <t>帯広工業高</t>
  </si>
  <si>
    <t>帯広農業高等学校</t>
  </si>
  <si>
    <t>帯広農業高</t>
  </si>
  <si>
    <t>帯広南商業高等学校</t>
  </si>
  <si>
    <t>帯広南商業高</t>
  </si>
  <si>
    <t>音更高等学校</t>
  </si>
  <si>
    <t>音更高</t>
  </si>
  <si>
    <t>鹿追高等学校</t>
  </si>
  <si>
    <t>鹿追高</t>
  </si>
  <si>
    <t>清水高等学校</t>
  </si>
  <si>
    <t>清水高</t>
  </si>
  <si>
    <t>芽室高等学校</t>
  </si>
  <si>
    <t>芽室高</t>
  </si>
  <si>
    <t>大樹高等学校</t>
  </si>
  <si>
    <t>大樹高</t>
  </si>
  <si>
    <t>広尾高等学校</t>
  </si>
  <si>
    <t>広尾高</t>
  </si>
  <si>
    <t>池田高等学校</t>
  </si>
  <si>
    <t>池田高</t>
  </si>
  <si>
    <t>本別高等学校</t>
  </si>
  <si>
    <t>本別高</t>
  </si>
  <si>
    <t>足寄高等学校</t>
  </si>
  <si>
    <t>足寄高</t>
  </si>
  <si>
    <t>大会参加の際の申込には全て下記の所属名で申し込んでください。</t>
  </si>
  <si>
    <t>高等学校</t>
  </si>
  <si>
    <r>
      <t>一般</t>
    </r>
    <r>
      <rPr>
        <sz val="10"/>
        <rFont val="ＭＳ ゴシック"/>
        <family val="3"/>
      </rPr>
      <t>（2020年度 登録団体）</t>
    </r>
  </si>
  <si>
    <t>登録名</t>
  </si>
  <si>
    <t>帯広柏葉高</t>
  </si>
  <si>
    <t>十勝陸上競技協会</t>
  </si>
  <si>
    <t>十勝陸協</t>
  </si>
  <si>
    <t>白樺ＡＣ</t>
  </si>
  <si>
    <t>佐藤農場ＡＣ</t>
  </si>
  <si>
    <t>鹿追町陸上競技協会</t>
  </si>
  <si>
    <t>鹿追陸協</t>
  </si>
  <si>
    <t>帯広畜産大学</t>
  </si>
  <si>
    <t>帯広畜産大</t>
  </si>
  <si>
    <t>士幌高等学校</t>
  </si>
  <si>
    <t>士幌高</t>
  </si>
  <si>
    <t>※現在はこれ以外の登録名は使えません。</t>
  </si>
  <si>
    <t>上士幌高等学校</t>
  </si>
  <si>
    <t>上士幌高</t>
  </si>
  <si>
    <t>※個人で登録している選手は「十勝陸協」と</t>
  </si>
  <si>
    <t>　なります。（鹿追陸協以外）</t>
  </si>
  <si>
    <t>更別農業高等学校</t>
  </si>
  <si>
    <t>更別農業高</t>
  </si>
  <si>
    <t>幕別清陵高等学校</t>
  </si>
  <si>
    <t>幕別清陵高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</si>
  <si>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</si>
  <si>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</si>
  <si>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</si>
  <si>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</si>
  <si>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</si>
  <si>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</si>
  <si>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t>十勝陸上競技協会主催大会申込（中学生用）</t>
  </si>
  <si>
    <t>未記入は受け付けない</t>
  </si>
  <si>
    <t>↓</t>
  </si>
  <si>
    <t>（管内選手でナンバーが無い場合は"なし"と記入）</t>
  </si>
  <si>
    <r>
      <t>（管外選手は</t>
    </r>
    <r>
      <rPr>
        <b/>
        <sz val="9"/>
        <color indexed="10"/>
        <rFont val="ＭＳ Ｐゴシック"/>
        <family val="3"/>
      </rPr>
      <t>空欄</t>
    </r>
    <r>
      <rPr>
        <sz val="9"/>
        <color indexed="10"/>
        <rFont val="ＭＳ Ｐゴシック"/>
        <family val="3"/>
      </rPr>
      <t>）</t>
    </r>
  </si>
  <si>
    <t>14．56</t>
  </si>
  <si>
    <t>未入力項目</t>
  </si>
  <si>
    <t>十勝帯広中</t>
  </si>
  <si>
    <t>十勝陸上競技選手権大会</t>
  </si>
  <si>
    <t>帯広第九中</t>
  </si>
  <si>
    <t>4.33.23</t>
  </si>
  <si>
    <t>4.01.25</t>
  </si>
  <si>
    <t>管内の中学校は、別シート記載の略名を必ず入力してください</t>
  </si>
  <si>
    <t>サーキット第３戦</t>
  </si>
  <si>
    <t>2年100m</t>
  </si>
  <si>
    <t>3年100m</t>
  </si>
  <si>
    <t>400m</t>
  </si>
  <si>
    <t>200m</t>
  </si>
  <si>
    <t>※郵送の必要なし</t>
  </si>
  <si>
    <r>
      <t>所属名</t>
    </r>
    <r>
      <rPr>
        <sz val="14"/>
        <color indexed="10"/>
        <rFont val="ＭＳ Ｐゴシック"/>
        <family val="3"/>
      </rPr>
      <t>(略名)</t>
    </r>
  </si>
  <si>
    <t>棒高跳</t>
  </si>
  <si>
    <t>円盤投1.5kg</t>
  </si>
  <si>
    <t>円盤投1.0kg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</si>
</sst>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</numFmts>
  <fonts count="8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sz val="20"/>
      <color indexed="10"/>
      <name val="ＭＳ 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0"/>
      <name val="ＭＳ 明朝"/>
      <family val="1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 diagonalDown="1">
      <left style="thin"/>
      <right style="hair"/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0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15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71" fillId="23" borderId="1" applyNumberFormat="0" applyAlignment="0" applyProtection="0"/>
    <xf numFmtId="0" fontId="72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73" fillId="0" borderId="3" applyNumberFormat="0" applyFill="0" applyAlignment="0" applyProtection="0"/>
    <xf numFmtId="0" fontId="74" fillId="26" borderId="0" applyNumberFormat="0" applyBorder="0" applyAlignment="0" applyProtection="0"/>
    <xf numFmtId="0" fontId="75" fillId="27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7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27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28" borderId="4" applyNumberFormat="0" applyAlignment="0" applyProtection="0"/>
    <xf numFmtId="0" fontId="82" fillId="29" borderId="0" applyNumberFormat="0" applyBorder="0" applyAlignment="0" applyProtection="0"/>
  </cellStyleXfs>
  <cellXfs count="3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15" fillId="19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5" fillId="19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33" borderId="21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top"/>
      <protection hidden="1"/>
    </xf>
    <xf numFmtId="0" fontId="36" fillId="0" borderId="0" xfId="0" applyFont="1" applyBorder="1" applyAlignment="1">
      <alignment horizontal="center" vertical="top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2" borderId="10" xfId="0" applyFont="1" applyFill="1" applyBorder="1" applyAlignment="1" applyProtection="1">
      <alignment horizontal="center" vertical="center" shrinkToFit="1"/>
      <protection hidden="1"/>
    </xf>
    <xf numFmtId="49" fontId="23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23" fillId="34" borderId="10" xfId="0" applyFont="1" applyFill="1" applyBorder="1" applyAlignment="1">
      <alignment horizontal="center" vertical="center" shrinkToFit="1"/>
    </xf>
    <xf numFmtId="49" fontId="23" fillId="34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3" borderId="16" xfId="0" applyFont="1" applyFill="1" applyBorder="1" applyAlignment="1">
      <alignment horizontal="center" vertical="center"/>
    </xf>
    <xf numFmtId="176" fontId="34" fillId="3" borderId="25" xfId="0" applyNumberFormat="1" applyFont="1" applyFill="1" applyBorder="1" applyAlignment="1">
      <alignment vertical="center"/>
    </xf>
    <xf numFmtId="0" fontId="34" fillId="3" borderId="25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vertical="center"/>
    </xf>
    <xf numFmtId="187" fontId="35" fillId="3" borderId="25" xfId="49" applyNumberFormat="1" applyFont="1" applyFill="1" applyBorder="1" applyAlignment="1">
      <alignment vertical="center"/>
    </xf>
    <xf numFmtId="0" fontId="34" fillId="3" borderId="26" xfId="0" applyFont="1" applyFill="1" applyBorder="1" applyAlignment="1">
      <alignment vertical="center"/>
    </xf>
    <xf numFmtId="0" fontId="34" fillId="3" borderId="13" xfId="0" applyFont="1" applyFill="1" applyBorder="1" applyAlignment="1">
      <alignment horizontal="center" vertical="center"/>
    </xf>
    <xf numFmtId="176" fontId="34" fillId="3" borderId="27" xfId="0" applyNumberFormat="1" applyFont="1" applyFill="1" applyBorder="1" applyAlignment="1">
      <alignment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vertical="center"/>
    </xf>
    <xf numFmtId="187" fontId="35" fillId="3" borderId="28" xfId="49" applyNumberFormat="1" applyFont="1" applyFill="1" applyBorder="1" applyAlignment="1">
      <alignment vertical="center"/>
    </xf>
    <xf numFmtId="0" fontId="34" fillId="3" borderId="29" xfId="0" applyFont="1" applyFill="1" applyBorder="1" applyAlignment="1">
      <alignment vertical="center"/>
    </xf>
    <xf numFmtId="0" fontId="34" fillId="3" borderId="30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vertical="center"/>
    </xf>
    <xf numFmtId="187" fontId="35" fillId="3" borderId="31" xfId="49" applyNumberFormat="1" applyFont="1" applyFill="1" applyBorder="1" applyAlignment="1">
      <alignment vertical="center"/>
    </xf>
    <xf numFmtId="0" fontId="34" fillId="3" borderId="32" xfId="0" applyFont="1" applyFill="1" applyBorder="1" applyAlignment="1">
      <alignment vertical="center"/>
    </xf>
    <xf numFmtId="0" fontId="34" fillId="3" borderId="33" xfId="0" applyFont="1" applyFill="1" applyBorder="1" applyAlignment="1">
      <alignment vertical="center"/>
    </xf>
    <xf numFmtId="0" fontId="34" fillId="35" borderId="16" xfId="0" applyFont="1" applyFill="1" applyBorder="1" applyAlignment="1">
      <alignment horizontal="center" vertical="center"/>
    </xf>
    <xf numFmtId="176" fontId="34" fillId="35" borderId="25" xfId="0" applyNumberFormat="1" applyFont="1" applyFill="1" applyBorder="1" applyAlignment="1">
      <alignment vertical="center"/>
    </xf>
    <xf numFmtId="0" fontId="34" fillId="35" borderId="25" xfId="0" applyFont="1" applyFill="1" applyBorder="1" applyAlignment="1">
      <alignment horizontal="center" vertical="center"/>
    </xf>
    <xf numFmtId="0" fontId="34" fillId="35" borderId="25" xfId="0" applyFont="1" applyFill="1" applyBorder="1" applyAlignment="1">
      <alignment vertical="center"/>
    </xf>
    <xf numFmtId="187" fontId="34" fillId="35" borderId="25" xfId="49" applyNumberFormat="1" applyFont="1" applyFill="1" applyBorder="1" applyAlignment="1">
      <alignment horizontal="right" vertical="center"/>
    </xf>
    <xf numFmtId="0" fontId="34" fillId="35" borderId="26" xfId="0" applyFont="1" applyFill="1" applyBorder="1" applyAlignment="1">
      <alignment vertical="center"/>
    </xf>
    <xf numFmtId="0" fontId="34" fillId="35" borderId="13" xfId="0" applyFont="1" applyFill="1" applyBorder="1" applyAlignment="1">
      <alignment horizontal="center" vertical="center"/>
    </xf>
    <xf numFmtId="176" fontId="34" fillId="35" borderId="27" xfId="0" applyNumberFormat="1" applyFont="1" applyFill="1" applyBorder="1" applyAlignment="1">
      <alignment vertical="center"/>
    </xf>
    <xf numFmtId="0" fontId="34" fillId="35" borderId="28" xfId="0" applyFont="1" applyFill="1" applyBorder="1" applyAlignment="1">
      <alignment horizontal="center" vertical="center"/>
    </xf>
    <xf numFmtId="0" fontId="34" fillId="35" borderId="28" xfId="0" applyFont="1" applyFill="1" applyBorder="1" applyAlignment="1">
      <alignment vertical="center"/>
    </xf>
    <xf numFmtId="187" fontId="34" fillId="35" borderId="28" xfId="49" applyNumberFormat="1" applyFont="1" applyFill="1" applyBorder="1" applyAlignment="1">
      <alignment horizontal="right" vertical="center"/>
    </xf>
    <xf numFmtId="0" fontId="34" fillId="35" borderId="29" xfId="0" applyFont="1" applyFill="1" applyBorder="1" applyAlignment="1">
      <alignment vertical="center"/>
    </xf>
    <xf numFmtId="0" fontId="34" fillId="35" borderId="30" xfId="0" applyFont="1" applyFill="1" applyBorder="1" applyAlignment="1">
      <alignment horizontal="center" vertical="center"/>
    </xf>
    <xf numFmtId="0" fontId="34" fillId="35" borderId="31" xfId="0" applyFont="1" applyFill="1" applyBorder="1" applyAlignment="1">
      <alignment horizontal="center" vertical="center"/>
    </xf>
    <xf numFmtId="0" fontId="34" fillId="35" borderId="31" xfId="0" applyFont="1" applyFill="1" applyBorder="1" applyAlignment="1">
      <alignment vertical="center"/>
    </xf>
    <xf numFmtId="187" fontId="34" fillId="35" borderId="31" xfId="49" applyNumberFormat="1" applyFont="1" applyFill="1" applyBorder="1" applyAlignment="1">
      <alignment horizontal="right" vertical="center"/>
    </xf>
    <xf numFmtId="0" fontId="34" fillId="35" borderId="32" xfId="0" applyFont="1" applyFill="1" applyBorder="1" applyAlignment="1">
      <alignment vertical="center"/>
    </xf>
    <xf numFmtId="0" fontId="34" fillId="35" borderId="33" xfId="0" applyFont="1" applyFill="1" applyBorder="1" applyAlignment="1">
      <alignment vertical="center"/>
    </xf>
    <xf numFmtId="187" fontId="34" fillId="35" borderId="34" xfId="49" applyNumberFormat="1" applyFont="1" applyFill="1" applyBorder="1" applyAlignment="1">
      <alignment horizontal="right" vertical="center"/>
    </xf>
    <xf numFmtId="187" fontId="35" fillId="3" borderId="34" xfId="49" applyNumberFormat="1" applyFont="1" applyFill="1" applyBorder="1" applyAlignment="1">
      <alignment vertical="center"/>
    </xf>
    <xf numFmtId="187" fontId="33" fillId="27" borderId="10" xfId="49" applyNumberFormat="1" applyFont="1" applyFill="1" applyBorder="1" applyAlignment="1" applyProtection="1">
      <alignment vertical="center"/>
      <protection hidden="1"/>
    </xf>
    <xf numFmtId="0" fontId="33" fillId="27" borderId="10" xfId="0" applyFont="1" applyFill="1" applyBorder="1" applyAlignment="1" applyProtection="1">
      <alignment vertical="center"/>
      <protection/>
    </xf>
    <xf numFmtId="0" fontId="33" fillId="27" borderId="10" xfId="0" applyFont="1" applyFill="1" applyBorder="1" applyAlignment="1" applyProtection="1">
      <alignment horizontal="center" vertical="center"/>
      <protection/>
    </xf>
    <xf numFmtId="49" fontId="33" fillId="27" borderId="10" xfId="0" applyNumberFormat="1" applyFont="1" applyFill="1" applyBorder="1" applyAlignment="1" applyProtection="1">
      <alignment horizontal="right" vertical="center"/>
      <protection/>
    </xf>
    <xf numFmtId="49" fontId="33" fillId="27" borderId="10" xfId="0" applyNumberFormat="1" applyFont="1" applyFill="1" applyBorder="1" applyAlignment="1" applyProtection="1">
      <alignment vertical="center"/>
      <protection/>
    </xf>
    <xf numFmtId="0" fontId="38" fillId="32" borderId="0" xfId="0" applyFont="1" applyFill="1" applyAlignment="1">
      <alignment vertical="center"/>
    </xf>
    <xf numFmtId="0" fontId="19" fillId="32" borderId="0" xfId="0" applyFont="1" applyFill="1" applyAlignment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5" xfId="0" applyFont="1" applyFill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36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 shrinkToFit="1"/>
      <protection locked="0"/>
    </xf>
    <xf numFmtId="0" fontId="24" fillId="0" borderId="38" xfId="0" applyFont="1" applyFill="1" applyBorder="1" applyAlignment="1" applyProtection="1">
      <alignment horizontal="righ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0" fontId="24" fillId="0" borderId="37" xfId="0" applyFont="1" applyBorder="1" applyAlignment="1" applyProtection="1">
      <alignment horizontal="right" vertical="center" indent="1"/>
      <protection locked="0"/>
    </xf>
    <xf numFmtId="0" fontId="24" fillId="0" borderId="38" xfId="0" applyFont="1" applyBorder="1" applyAlignment="1" applyProtection="1">
      <alignment horizontal="right" vertical="center" indent="1"/>
      <protection locked="0"/>
    </xf>
    <xf numFmtId="38" fontId="34" fillId="0" borderId="25" xfId="49" applyFont="1" applyFill="1" applyBorder="1" applyAlignment="1" applyProtection="1">
      <alignment horizontal="center" vertical="center"/>
      <protection locked="0"/>
    </xf>
    <xf numFmtId="38" fontId="34" fillId="0" borderId="31" xfId="49" applyFont="1" applyFill="1" applyBorder="1" applyAlignment="1" applyProtection="1">
      <alignment horizontal="center" vertical="center"/>
      <protection locked="0"/>
    </xf>
    <xf numFmtId="38" fontId="35" fillId="0" borderId="25" xfId="49" applyFont="1" applyFill="1" applyBorder="1" applyAlignment="1" applyProtection="1">
      <alignment horizontal="center" vertical="center"/>
      <protection locked="0"/>
    </xf>
    <xf numFmtId="38" fontId="35" fillId="0" borderId="31" xfId="49" applyFont="1" applyFill="1" applyBorder="1" applyAlignment="1" applyProtection="1">
      <alignment horizontal="center" vertical="center"/>
      <protection locked="0"/>
    </xf>
    <xf numFmtId="0" fontId="41" fillId="35" borderId="41" xfId="0" applyFont="1" applyFill="1" applyBorder="1" applyAlignment="1">
      <alignment horizontal="center" vertical="center"/>
    </xf>
    <xf numFmtId="0" fontId="41" fillId="35" borderId="42" xfId="0" applyFont="1" applyFill="1" applyBorder="1" applyAlignment="1">
      <alignment horizontal="center" vertical="center"/>
    </xf>
    <xf numFmtId="0" fontId="41" fillId="35" borderId="43" xfId="0" applyFont="1" applyFill="1" applyBorder="1" applyAlignment="1">
      <alignment horizontal="center" vertical="center"/>
    </xf>
    <xf numFmtId="0" fontId="41" fillId="35" borderId="44" xfId="0" applyFont="1" applyFill="1" applyBorder="1" applyAlignment="1">
      <alignment horizontal="center" vertical="center"/>
    </xf>
    <xf numFmtId="0" fontId="42" fillId="27" borderId="10" xfId="0" applyFont="1" applyFill="1" applyBorder="1" applyAlignment="1" applyProtection="1">
      <alignment horizontal="center" vertical="center"/>
      <protection hidden="1"/>
    </xf>
    <xf numFmtId="0" fontId="43" fillId="27" borderId="12" xfId="0" applyFont="1" applyFill="1" applyBorder="1" applyAlignment="1">
      <alignment horizontal="center" vertical="center"/>
    </xf>
    <xf numFmtId="0" fontId="43" fillId="27" borderId="42" xfId="0" applyFont="1" applyFill="1" applyBorder="1" applyAlignment="1">
      <alignment horizontal="center" vertical="center"/>
    </xf>
    <xf numFmtId="0" fontId="34" fillId="27" borderId="43" xfId="0" applyFont="1" applyFill="1" applyBorder="1" applyAlignment="1">
      <alignment horizontal="center" vertical="center"/>
    </xf>
    <xf numFmtId="0" fontId="5" fillId="27" borderId="45" xfId="0" applyFont="1" applyFill="1" applyBorder="1" applyAlignment="1">
      <alignment vertical="center"/>
    </xf>
    <xf numFmtId="0" fontId="33" fillId="27" borderId="12" xfId="0" applyFont="1" applyFill="1" applyBorder="1" applyAlignment="1">
      <alignment horizontal="center" vertical="center"/>
    </xf>
    <xf numFmtId="0" fontId="33" fillId="27" borderId="42" xfId="0" applyFont="1" applyFill="1" applyBorder="1" applyAlignment="1">
      <alignment horizontal="center" vertical="center"/>
    </xf>
    <xf numFmtId="0" fontId="35" fillId="27" borderId="43" xfId="0" applyFont="1" applyFill="1" applyBorder="1" applyAlignment="1">
      <alignment horizontal="center" vertical="center"/>
    </xf>
    <xf numFmtId="0" fontId="33" fillId="27" borderId="45" xfId="0" applyFont="1" applyFill="1" applyBorder="1" applyAlignment="1">
      <alignment vertical="center"/>
    </xf>
    <xf numFmtId="0" fontId="42" fillId="27" borderId="10" xfId="0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/>
      <protection hidden="1"/>
    </xf>
    <xf numFmtId="0" fontId="40" fillId="0" borderId="0" xfId="0" applyFont="1" applyBorder="1" applyAlignment="1">
      <alignment vertical="center"/>
    </xf>
    <xf numFmtId="0" fontId="15" fillId="13" borderId="16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23" fillId="5" borderId="48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22" fillId="31" borderId="13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22" fillId="31" borderId="51" xfId="0" applyFont="1" applyFill="1" applyBorder="1" applyAlignment="1">
      <alignment horizontal="center" vertical="center"/>
    </xf>
    <xf numFmtId="0" fontId="5" fillId="31" borderId="52" xfId="0" applyFont="1" applyFill="1" applyBorder="1" applyAlignment="1">
      <alignment horizontal="center" vertical="center"/>
    </xf>
    <xf numFmtId="0" fontId="5" fillId="31" borderId="52" xfId="0" applyFont="1" applyFill="1" applyBorder="1" applyAlignment="1">
      <alignment vertical="center"/>
    </xf>
    <xf numFmtId="0" fontId="5" fillId="31" borderId="53" xfId="0" applyFont="1" applyFill="1" applyBorder="1" applyAlignment="1">
      <alignment horizontal="center" vertical="center"/>
    </xf>
    <xf numFmtId="0" fontId="5" fillId="31" borderId="51" xfId="0" applyFont="1" applyFill="1" applyBorder="1" applyAlignment="1">
      <alignment vertical="center"/>
    </xf>
    <xf numFmtId="49" fontId="5" fillId="31" borderId="52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176" fontId="34" fillId="35" borderId="53" xfId="0" applyNumberFormat="1" applyFont="1" applyFill="1" applyBorder="1" applyAlignment="1" applyProtection="1">
      <alignment vertical="center"/>
      <protection/>
    </xf>
    <xf numFmtId="0" fontId="44" fillId="27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4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/>
    </xf>
    <xf numFmtId="176" fontId="2" fillId="0" borderId="56" xfId="0" applyNumberFormat="1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47" fillId="35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Fill="1" applyBorder="1" applyAlignment="1" applyProtection="1">
      <alignment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5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4" fillId="35" borderId="16" xfId="0" applyFont="1" applyFill="1" applyBorder="1" applyAlignment="1" applyProtection="1">
      <alignment horizontal="center" vertical="center"/>
      <protection/>
    </xf>
    <xf numFmtId="176" fontId="34" fillId="35" borderId="25" xfId="0" applyNumberFormat="1" applyFont="1" applyFill="1" applyBorder="1" applyAlignment="1" applyProtection="1">
      <alignment vertical="center"/>
      <protection/>
    </xf>
    <xf numFmtId="0" fontId="34" fillId="35" borderId="25" xfId="0" applyFont="1" applyFill="1" applyBorder="1" applyAlignment="1" applyProtection="1">
      <alignment horizontal="center" vertical="center"/>
      <protection/>
    </xf>
    <xf numFmtId="38" fontId="34" fillId="0" borderId="25" xfId="49" applyFont="1" applyFill="1" applyBorder="1" applyAlignment="1" applyProtection="1">
      <alignment horizontal="center" vertical="center"/>
      <protection/>
    </xf>
    <xf numFmtId="0" fontId="34" fillId="35" borderId="25" xfId="0" applyFont="1" applyFill="1" applyBorder="1" applyAlignment="1" applyProtection="1">
      <alignment vertical="center"/>
      <protection/>
    </xf>
    <xf numFmtId="187" fontId="34" fillId="35" borderId="25" xfId="49" applyNumberFormat="1" applyFont="1" applyFill="1" applyBorder="1" applyAlignment="1" applyProtection="1">
      <alignment horizontal="right" vertical="center"/>
      <protection/>
    </xf>
    <xf numFmtId="0" fontId="34" fillId="35" borderId="2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4" fillId="35" borderId="13" xfId="0" applyFont="1" applyFill="1" applyBorder="1" applyAlignment="1" applyProtection="1">
      <alignment horizontal="center" vertical="center"/>
      <protection/>
    </xf>
    <xf numFmtId="176" fontId="34" fillId="35" borderId="27" xfId="0" applyNumberFormat="1" applyFont="1" applyFill="1" applyBorder="1" applyAlignment="1" applyProtection="1">
      <alignment vertical="center"/>
      <protection/>
    </xf>
    <xf numFmtId="0" fontId="34" fillId="35" borderId="28" xfId="0" applyFont="1" applyFill="1" applyBorder="1" applyAlignment="1" applyProtection="1">
      <alignment horizontal="center" vertical="center"/>
      <protection/>
    </xf>
    <xf numFmtId="38" fontId="34" fillId="0" borderId="28" xfId="49" applyFont="1" applyFill="1" applyBorder="1" applyAlignment="1" applyProtection="1">
      <alignment horizontal="center" vertical="center"/>
      <protection/>
    </xf>
    <xf numFmtId="0" fontId="34" fillId="35" borderId="28" xfId="0" applyFont="1" applyFill="1" applyBorder="1" applyAlignment="1" applyProtection="1">
      <alignment vertical="center"/>
      <protection/>
    </xf>
    <xf numFmtId="187" fontId="34" fillId="35" borderId="28" xfId="49" applyNumberFormat="1" applyFont="1" applyFill="1" applyBorder="1" applyAlignment="1" applyProtection="1">
      <alignment horizontal="right" vertical="center"/>
      <protection/>
    </xf>
    <xf numFmtId="0" fontId="34" fillId="35" borderId="29" xfId="0" applyFont="1" applyFill="1" applyBorder="1" applyAlignment="1" applyProtection="1">
      <alignment vertical="center"/>
      <protection/>
    </xf>
    <xf numFmtId="0" fontId="34" fillId="35" borderId="30" xfId="0" applyFont="1" applyFill="1" applyBorder="1" applyAlignment="1" applyProtection="1">
      <alignment horizontal="center" vertical="center"/>
      <protection/>
    </xf>
    <xf numFmtId="0" fontId="34" fillId="35" borderId="31" xfId="0" applyFont="1" applyFill="1" applyBorder="1" applyAlignment="1" applyProtection="1">
      <alignment horizontal="center" vertical="center"/>
      <protection/>
    </xf>
    <xf numFmtId="38" fontId="34" fillId="0" borderId="31" xfId="49" applyFont="1" applyFill="1" applyBorder="1" applyAlignment="1" applyProtection="1">
      <alignment horizontal="center" vertical="center"/>
      <protection/>
    </xf>
    <xf numFmtId="0" fontId="34" fillId="35" borderId="31" xfId="0" applyFont="1" applyFill="1" applyBorder="1" applyAlignment="1" applyProtection="1">
      <alignment vertical="center"/>
      <protection/>
    </xf>
    <xf numFmtId="187" fontId="34" fillId="35" borderId="31" xfId="49" applyNumberFormat="1" applyFont="1" applyFill="1" applyBorder="1" applyAlignment="1" applyProtection="1">
      <alignment horizontal="right" vertical="center"/>
      <protection/>
    </xf>
    <xf numFmtId="0" fontId="34" fillId="35" borderId="32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/>
      <protection/>
    </xf>
    <xf numFmtId="187" fontId="34" fillId="35" borderId="34" xfId="49" applyNumberFormat="1" applyFont="1" applyFill="1" applyBorder="1" applyAlignment="1" applyProtection="1">
      <alignment horizontal="right" vertical="center"/>
      <protection/>
    </xf>
    <xf numFmtId="0" fontId="34" fillId="35" borderId="33" xfId="0" applyFont="1" applyFill="1" applyBorder="1" applyAlignment="1" applyProtection="1">
      <alignment vertical="center"/>
      <protection/>
    </xf>
    <xf numFmtId="0" fontId="41" fillId="35" borderId="41" xfId="0" applyFont="1" applyFill="1" applyBorder="1" applyAlignment="1" applyProtection="1">
      <alignment horizontal="center" vertical="center"/>
      <protection/>
    </xf>
    <xf numFmtId="0" fontId="41" fillId="35" borderId="42" xfId="0" applyFont="1" applyFill="1" applyBorder="1" applyAlignment="1" applyProtection="1">
      <alignment horizontal="center" vertical="center"/>
      <protection/>
    </xf>
    <xf numFmtId="0" fontId="41" fillId="35" borderId="43" xfId="0" applyFont="1" applyFill="1" applyBorder="1" applyAlignment="1" applyProtection="1">
      <alignment horizontal="center" vertical="center"/>
      <protection/>
    </xf>
    <xf numFmtId="0" fontId="41" fillId="35" borderId="44" xfId="0" applyFont="1" applyFill="1" applyBorder="1" applyAlignment="1" applyProtection="1">
      <alignment horizontal="center" vertical="center"/>
      <protection/>
    </xf>
    <xf numFmtId="0" fontId="42" fillId="27" borderId="10" xfId="0" applyFont="1" applyFill="1" applyBorder="1" applyAlignment="1" applyProtection="1">
      <alignment vertical="center"/>
      <protection hidden="1"/>
    </xf>
    <xf numFmtId="0" fontId="43" fillId="27" borderId="12" xfId="0" applyFont="1" applyFill="1" applyBorder="1" applyAlignment="1" applyProtection="1">
      <alignment horizontal="center" vertical="center"/>
      <protection/>
    </xf>
    <xf numFmtId="0" fontId="43" fillId="27" borderId="42" xfId="0" applyFont="1" applyFill="1" applyBorder="1" applyAlignment="1" applyProtection="1">
      <alignment horizontal="center" vertical="center"/>
      <protection/>
    </xf>
    <xf numFmtId="0" fontId="34" fillId="27" borderId="43" xfId="0" applyFont="1" applyFill="1" applyBorder="1" applyAlignment="1" applyProtection="1">
      <alignment horizontal="center" vertical="center"/>
      <protection/>
    </xf>
    <xf numFmtId="0" fontId="5" fillId="27" borderId="45" xfId="0" applyFont="1" applyFill="1" applyBorder="1" applyAlignment="1" applyProtection="1">
      <alignment vertical="center"/>
      <protection/>
    </xf>
    <xf numFmtId="176" fontId="5" fillId="32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34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vertical="center" shrinkToFit="1"/>
      <protection/>
    </xf>
    <xf numFmtId="0" fontId="2" fillId="0" borderId="57" xfId="0" applyFont="1" applyFill="1" applyBorder="1" applyAlignment="1" applyProtection="1">
      <alignment horizontal="center" vertical="center" shrinkToFit="1"/>
      <protection locked="0"/>
    </xf>
    <xf numFmtId="0" fontId="2" fillId="0" borderId="58" xfId="0" applyFont="1" applyFill="1" applyBorder="1" applyAlignment="1">
      <alignment vertical="center" shrinkToFit="1"/>
    </xf>
    <xf numFmtId="187" fontId="2" fillId="0" borderId="0" xfId="0" applyNumberFormat="1" applyFont="1" applyAlignment="1" applyProtection="1">
      <alignment vertical="center"/>
      <protection hidden="1"/>
    </xf>
    <xf numFmtId="187" fontId="2" fillId="0" borderId="0" xfId="0" applyNumberFormat="1" applyFont="1" applyBorder="1" applyAlignment="1">
      <alignment vertical="center"/>
    </xf>
    <xf numFmtId="0" fontId="3" fillId="0" borderId="59" xfId="0" applyFont="1" applyFill="1" applyBorder="1" applyAlignment="1" applyProtection="1">
      <alignment horizontal="center" vertical="center" shrinkToFit="1"/>
      <protection locked="0"/>
    </xf>
    <xf numFmtId="0" fontId="3" fillId="0" borderId="60" xfId="0" applyFont="1" applyFill="1" applyBorder="1" applyAlignment="1">
      <alignment vertical="center" shrinkToFit="1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42" xfId="0" applyFont="1" applyFill="1" applyBorder="1" applyAlignment="1" applyProtection="1">
      <alignment horizontal="center" vertical="center" shrinkToFit="1"/>
      <protection locked="0"/>
    </xf>
    <xf numFmtId="38" fontId="35" fillId="0" borderId="24" xfId="49" applyFont="1" applyFill="1" applyBorder="1" applyAlignment="1" applyProtection="1">
      <alignment horizontal="center" vertical="center"/>
      <protection locked="0"/>
    </xf>
    <xf numFmtId="38" fontId="34" fillId="0" borderId="24" xfId="49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7" fillId="0" borderId="10" xfId="0" applyFont="1" applyBorder="1" applyAlignment="1" applyProtection="1">
      <alignment horizontal="left" vertical="center" indent="1"/>
      <protection locked="0"/>
    </xf>
    <xf numFmtId="0" fontId="19" fillId="0" borderId="10" xfId="0" applyFont="1" applyBorder="1" applyAlignment="1" applyProtection="1">
      <alignment horizontal="left" vertical="center" indent="1"/>
      <protection locked="0"/>
    </xf>
    <xf numFmtId="49" fontId="19" fillId="0" borderId="10" xfId="0" applyNumberFormat="1" applyFont="1" applyBorder="1" applyAlignment="1" applyProtection="1">
      <alignment horizontal="left" vertical="center" indent="1"/>
      <protection locked="0"/>
    </xf>
    <xf numFmtId="0" fontId="14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33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Fill="1" applyAlignment="1">
      <alignment horizontal="left" vertical="center" indent="1"/>
    </xf>
    <xf numFmtId="0" fontId="48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34" fillId="3" borderId="53" xfId="0" applyNumberFormat="1" applyFont="1" applyFill="1" applyBorder="1" applyAlignment="1" applyProtection="1">
      <alignment vertical="center"/>
      <protection/>
    </xf>
    <xf numFmtId="0" fontId="52" fillId="0" borderId="0" xfId="0" applyFont="1" applyAlignment="1">
      <alignment vertical="center"/>
    </xf>
    <xf numFmtId="0" fontId="47" fillId="35" borderId="10" xfId="0" applyFont="1" applyFill="1" applyBorder="1" applyAlignment="1" applyProtection="1">
      <alignment vertical="center" shrinkToFit="1"/>
      <protection hidden="1" locked="0"/>
    </xf>
    <xf numFmtId="0" fontId="48" fillId="3" borderId="10" xfId="0" applyFont="1" applyFill="1" applyBorder="1" applyAlignment="1" applyProtection="1">
      <alignment vertical="center" shrinkToFit="1"/>
      <protection hidden="1" locked="0"/>
    </xf>
    <xf numFmtId="186" fontId="3" fillId="0" borderId="42" xfId="0" applyNumberFormat="1" applyFont="1" applyFill="1" applyBorder="1" applyAlignment="1" applyProtection="1">
      <alignment horizontal="right" vertical="center" shrinkToFit="1"/>
      <protection locked="0"/>
    </xf>
    <xf numFmtId="186" fontId="2" fillId="0" borderId="42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Border="1" applyAlignment="1">
      <alignment horizontal="left" vertical="center" wrapText="1"/>
    </xf>
    <xf numFmtId="0" fontId="31" fillId="31" borderId="0" xfId="0" applyFont="1" applyFill="1" applyBorder="1" applyAlignment="1">
      <alignment horizontal="left" vertical="top" wrapText="1"/>
    </xf>
    <xf numFmtId="0" fontId="25" fillId="0" borderId="61" xfId="0" applyFont="1" applyBorder="1" applyAlignment="1">
      <alignment horizontal="left" vertical="center" wrapText="1" indent="2"/>
    </xf>
    <xf numFmtId="0" fontId="25" fillId="0" borderId="62" xfId="0" applyFont="1" applyBorder="1" applyAlignment="1">
      <alignment horizontal="left" vertical="center" wrapText="1" indent="2"/>
    </xf>
    <xf numFmtId="0" fontId="25" fillId="0" borderId="49" xfId="0" applyFont="1" applyBorder="1" applyAlignment="1">
      <alignment horizontal="left" vertical="center" wrapText="1" indent="2"/>
    </xf>
    <xf numFmtId="0" fontId="25" fillId="0" borderId="63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64" xfId="0" applyFont="1" applyBorder="1" applyAlignment="1">
      <alignment horizontal="left" vertical="center" wrapText="1" indent="2"/>
    </xf>
    <xf numFmtId="0" fontId="25" fillId="0" borderId="65" xfId="0" applyFont="1" applyBorder="1" applyAlignment="1">
      <alignment horizontal="left" vertical="center" wrapText="1" indent="2"/>
    </xf>
    <xf numFmtId="0" fontId="25" fillId="0" borderId="34" xfId="0" applyFont="1" applyBorder="1" applyAlignment="1">
      <alignment horizontal="left" vertical="center" wrapText="1" indent="2"/>
    </xf>
    <xf numFmtId="0" fontId="25" fillId="0" borderId="33" xfId="0" applyFont="1" applyBorder="1" applyAlignment="1">
      <alignment horizontal="left" vertical="center" wrapText="1" indent="2"/>
    </xf>
    <xf numFmtId="0" fontId="8" fillId="3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34" fillId="35" borderId="66" xfId="0" applyFont="1" applyFill="1" applyBorder="1" applyAlignment="1">
      <alignment horizontal="center" vertical="center"/>
    </xf>
    <xf numFmtId="0" fontId="34" fillId="35" borderId="67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12" fillId="0" borderId="66" xfId="0" applyFont="1" applyBorder="1" applyAlignment="1" applyProtection="1">
      <alignment horizontal="center" vertical="center"/>
      <protection hidden="1"/>
    </xf>
    <xf numFmtId="0" fontId="12" fillId="0" borderId="67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12" fillId="0" borderId="66" xfId="0" applyFont="1" applyBorder="1" applyAlignment="1" applyProtection="1">
      <alignment horizontal="left" vertical="center" indent="1"/>
      <protection hidden="1"/>
    </xf>
    <xf numFmtId="0" fontId="12" fillId="0" borderId="68" xfId="0" applyFont="1" applyBorder="1" applyAlignment="1" applyProtection="1">
      <alignment horizontal="left" vertical="center" indent="1"/>
      <protection hidden="1"/>
    </xf>
    <xf numFmtId="0" fontId="35" fillId="0" borderId="0" xfId="0" applyFont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9" fillId="0" borderId="62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66" xfId="0" applyFont="1" applyBorder="1" applyAlignment="1" applyProtection="1">
      <alignment horizontal="center" vertical="center"/>
      <protection hidden="1"/>
    </xf>
    <xf numFmtId="0" fontId="29" fillId="0" borderId="68" xfId="0" applyFont="1" applyBorder="1" applyAlignment="1" applyProtection="1">
      <alignment horizontal="center" vertical="center"/>
      <protection hidden="1"/>
    </xf>
    <xf numFmtId="0" fontId="11" fillId="0" borderId="66" xfId="0" applyFont="1" applyBorder="1" applyAlignment="1" applyProtection="1">
      <alignment horizontal="left" vertical="center"/>
      <protection/>
    </xf>
    <xf numFmtId="0" fontId="11" fillId="0" borderId="67" xfId="0" applyFont="1" applyBorder="1" applyAlignment="1" applyProtection="1">
      <alignment horizontal="left" vertical="center"/>
      <protection/>
    </xf>
    <xf numFmtId="0" fontId="11" fillId="0" borderId="68" xfId="0" applyFont="1" applyBorder="1" applyAlignment="1" applyProtection="1">
      <alignment horizontal="left" vertical="center"/>
      <protection/>
    </xf>
    <xf numFmtId="0" fontId="30" fillId="37" borderId="0" xfId="0" applyFont="1" applyFill="1" applyAlignment="1" applyProtection="1">
      <alignment horizontal="center" vertical="center"/>
      <protection hidden="1"/>
    </xf>
    <xf numFmtId="0" fontId="30" fillId="19" borderId="0" xfId="0" applyFont="1" applyFill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6" xfId="0" applyFont="1" applyBorder="1" applyAlignment="1">
      <alignment horizontal="left" vertical="center" indent="1"/>
    </xf>
    <xf numFmtId="0" fontId="12" fillId="0" borderId="68" xfId="0" applyFont="1" applyBorder="1" applyAlignment="1">
      <alignment horizontal="left" vertical="center" indent="1"/>
    </xf>
    <xf numFmtId="0" fontId="39" fillId="0" borderId="62" xfId="0" applyFont="1" applyBorder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34" fillId="3" borderId="66" xfId="0" applyFont="1" applyFill="1" applyBorder="1" applyAlignment="1">
      <alignment horizontal="center" vertical="center"/>
    </xf>
    <xf numFmtId="0" fontId="34" fillId="3" borderId="67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horizontal="left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left" indent="1"/>
      <protection hidden="1"/>
    </xf>
    <xf numFmtId="0" fontId="12" fillId="0" borderId="69" xfId="0" applyFont="1" applyFill="1" applyBorder="1" applyAlignment="1" applyProtection="1">
      <alignment horizontal="center" vertical="center"/>
      <protection hidden="1"/>
    </xf>
    <xf numFmtId="0" fontId="12" fillId="0" borderId="70" xfId="0" applyFont="1" applyFill="1" applyBorder="1" applyAlignment="1" applyProtection="1">
      <alignment horizontal="center" vertical="center"/>
      <protection hidden="1"/>
    </xf>
    <xf numFmtId="0" fontId="12" fillId="0" borderId="71" xfId="0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right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28" xfId="0" applyFont="1" applyFill="1" applyBorder="1" applyAlignment="1" applyProtection="1">
      <alignment horizontal="center" vertical="center"/>
      <protection/>
    </xf>
    <xf numFmtId="0" fontId="2" fillId="35" borderId="45" xfId="0" applyFont="1" applyFill="1" applyBorder="1" applyAlignment="1" applyProtection="1">
      <alignment horizontal="center" vertical="center"/>
      <protection/>
    </xf>
    <xf numFmtId="0" fontId="34" fillId="35" borderId="66" xfId="0" applyFont="1" applyFill="1" applyBorder="1" applyAlignment="1" applyProtection="1">
      <alignment horizontal="center" vertical="center"/>
      <protection/>
    </xf>
    <xf numFmtId="0" fontId="34" fillId="35" borderId="67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161925</xdr:rowOff>
    </xdr:from>
    <xdr:to>
      <xdr:col>13</xdr:col>
      <xdr:colOff>390525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629400" y="495300"/>
          <a:ext cx="1085850" cy="933450"/>
        </a:xfrm>
        <a:prstGeom prst="wedgeRoundRectCallout">
          <a:avLst>
            <a:gd name="adj1" fmla="val -14912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</xdr:row>
      <xdr:rowOff>142875</xdr:rowOff>
    </xdr:from>
    <xdr:to>
      <xdr:col>13</xdr:col>
      <xdr:colOff>428625</xdr:colOff>
      <xdr:row>7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6667500" y="476250"/>
          <a:ext cx="1085850" cy="933450"/>
        </a:xfrm>
        <a:prstGeom prst="wedgeRoundRectCallout">
          <a:avLst>
            <a:gd name="adj1" fmla="val -14912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秒単位で必ず入力する。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4"/>
  <sheetViews>
    <sheetView showGridLines="0" zoomScale="80" zoomScaleNormal="80" zoomScaleSheetLayoutView="80" zoomScalePageLayoutView="0" workbookViewId="0" topLeftCell="A1">
      <selection activeCell="F15" sqref="F15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320" t="s">
        <v>335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</row>
    <row r="2" ht="12" customHeight="1" thickBot="1"/>
    <row r="3" spans="2:17" ht="7.5" customHeight="1">
      <c r="B3" s="311" t="s">
        <v>336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3"/>
    </row>
    <row r="4" spans="2:17" ht="18.75" customHeight="1">
      <c r="B4" s="314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6"/>
    </row>
    <row r="5" spans="2:17" ht="18.75" customHeight="1">
      <c r="B5" s="314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6"/>
    </row>
    <row r="6" spans="2:17" ht="8.25" customHeight="1" thickBot="1">
      <c r="B6" s="317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9"/>
    </row>
    <row r="7" spans="2:11" ht="11.25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1.25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310" t="s">
        <v>235</v>
      </c>
      <c r="C9" s="310"/>
      <c r="D9" s="310"/>
      <c r="E9" s="310"/>
      <c r="F9" s="310"/>
      <c r="G9" s="310"/>
      <c r="H9" s="310"/>
      <c r="I9" s="310"/>
      <c r="J9" s="310"/>
      <c r="K9" s="310"/>
    </row>
    <row r="10" spans="2:11" ht="11.25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9" ht="17.25" customHeight="1">
      <c r="B11" s="309" t="s">
        <v>226</v>
      </c>
      <c r="C11" s="309"/>
      <c r="D11" s="61"/>
      <c r="E11" s="61"/>
      <c r="F11" s="61"/>
      <c r="G11" s="61"/>
      <c r="H11" s="61"/>
      <c r="I11" s="61"/>
      <c r="J11" s="61"/>
      <c r="K11" s="61"/>
      <c r="L11" s="57"/>
      <c r="M11" s="57"/>
      <c r="N11" s="57"/>
      <c r="O11" s="57"/>
      <c r="P11" s="57"/>
      <c r="Q11" s="57"/>
      <c r="R11" s="57"/>
      <c r="S11" s="57"/>
    </row>
    <row r="12" spans="2:19" ht="15.75" customHeight="1">
      <c r="B12" s="58" t="s">
        <v>365</v>
      </c>
      <c r="C12" s="58"/>
      <c r="D12" s="58"/>
      <c r="E12" s="58"/>
      <c r="F12" s="58"/>
      <c r="G12" s="58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2:19" ht="15.75" customHeight="1">
      <c r="B13" s="58" t="s">
        <v>297</v>
      </c>
      <c r="C13" s="58"/>
      <c r="D13" s="58"/>
      <c r="E13" s="58"/>
      <c r="F13" s="58"/>
      <c r="G13" s="58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</row>
    <row r="14" spans="2:19" ht="15.75" customHeight="1">
      <c r="B14" s="58" t="s">
        <v>227</v>
      </c>
      <c r="C14" s="58"/>
      <c r="D14" s="58"/>
      <c r="E14" s="58"/>
      <c r="F14" s="58"/>
      <c r="G14" s="58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2:19" ht="15.75" customHeight="1">
      <c r="B15" s="58" t="s">
        <v>366</v>
      </c>
      <c r="C15" s="58"/>
      <c r="D15" s="58"/>
      <c r="E15" s="58"/>
      <c r="F15" s="58"/>
      <c r="G15" s="58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2:19" ht="15.75" customHeight="1">
      <c r="B16" s="58" t="s">
        <v>367</v>
      </c>
      <c r="C16" s="58"/>
      <c r="D16" s="58"/>
      <c r="E16" s="58"/>
      <c r="F16" s="58"/>
      <c r="G16" s="58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2:19" ht="15.75" customHeight="1">
      <c r="B17" s="58" t="s">
        <v>234</v>
      </c>
      <c r="C17" s="58"/>
      <c r="D17" s="58"/>
      <c r="E17" s="58"/>
      <c r="F17" s="58"/>
      <c r="G17" s="58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2:19" ht="15.75" customHeight="1">
      <c r="B18" s="62" t="s">
        <v>368</v>
      </c>
      <c r="C18" s="58"/>
      <c r="D18" s="58"/>
      <c r="E18" s="58"/>
      <c r="F18" s="58"/>
      <c r="G18" s="58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pans="2:19" ht="13.5">
      <c r="B19" s="62" t="s">
        <v>369</v>
      </c>
      <c r="C19" s="58"/>
      <c r="D19" s="58"/>
      <c r="E19" s="58"/>
      <c r="F19" s="58"/>
      <c r="G19" s="58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2:7" ht="11.25">
      <c r="B20" s="13"/>
      <c r="C20" s="12"/>
      <c r="D20" s="12"/>
      <c r="E20" s="12"/>
      <c r="F20" s="12"/>
      <c r="G20" s="12"/>
    </row>
    <row r="21" spans="2:7" ht="18">
      <c r="B21" s="15" t="s">
        <v>228</v>
      </c>
      <c r="C21" s="12"/>
      <c r="D21" s="12"/>
      <c r="E21" s="12"/>
      <c r="F21" s="12"/>
      <c r="G21" s="12"/>
    </row>
    <row r="22" ht="12" thickBot="1"/>
    <row r="23" spans="2:15" ht="12.75" customHeight="1">
      <c r="B23" s="179" t="s">
        <v>197</v>
      </c>
      <c r="C23" s="180" t="s">
        <v>314</v>
      </c>
      <c r="D23" s="180" t="s">
        <v>198</v>
      </c>
      <c r="E23" s="181" t="s">
        <v>298</v>
      </c>
      <c r="F23" s="182" t="s">
        <v>307</v>
      </c>
      <c r="G23" s="183" t="s">
        <v>199</v>
      </c>
      <c r="H23" s="42" t="s">
        <v>225</v>
      </c>
      <c r="I23" s="26" t="s">
        <v>309</v>
      </c>
      <c r="J23" s="54" t="s">
        <v>225</v>
      </c>
      <c r="K23" s="27" t="s">
        <v>309</v>
      </c>
      <c r="L23" s="48" t="s">
        <v>370</v>
      </c>
      <c r="M23" s="184" t="s">
        <v>355</v>
      </c>
      <c r="N23" s="185" t="s">
        <v>371</v>
      </c>
      <c r="O23" s="186" t="s">
        <v>355</v>
      </c>
    </row>
    <row r="24" spans="2:15" ht="12.75" customHeight="1">
      <c r="B24" s="187" t="s">
        <v>224</v>
      </c>
      <c r="C24" s="188">
        <v>123</v>
      </c>
      <c r="D24" s="29" t="s">
        <v>294</v>
      </c>
      <c r="E24" s="29" t="s">
        <v>299</v>
      </c>
      <c r="F24" s="29" t="s">
        <v>372</v>
      </c>
      <c r="G24" s="30">
        <v>3</v>
      </c>
      <c r="H24" s="31" t="s">
        <v>373</v>
      </c>
      <c r="I24" s="32" t="s">
        <v>374</v>
      </c>
      <c r="J24" s="31" t="s">
        <v>375</v>
      </c>
      <c r="K24" s="32" t="s">
        <v>376</v>
      </c>
      <c r="L24" s="65" t="s">
        <v>377</v>
      </c>
      <c r="M24" s="189">
        <v>44.32</v>
      </c>
      <c r="N24" s="190"/>
      <c r="O24" s="191"/>
    </row>
    <row r="25" spans="2:15" ht="12.75" customHeight="1" thickBot="1">
      <c r="B25" s="192" t="s">
        <v>224</v>
      </c>
      <c r="C25" s="193">
        <v>552</v>
      </c>
      <c r="D25" s="194" t="s">
        <v>295</v>
      </c>
      <c r="E25" s="194" t="s">
        <v>299</v>
      </c>
      <c r="F25" s="194" t="s">
        <v>378</v>
      </c>
      <c r="G25" s="195">
        <v>3</v>
      </c>
      <c r="H25" s="196" t="s">
        <v>379</v>
      </c>
      <c r="I25" s="197" t="s">
        <v>380</v>
      </c>
      <c r="J25" s="196"/>
      <c r="K25" s="197"/>
      <c r="L25" s="198"/>
      <c r="M25" s="199"/>
      <c r="N25" s="200" t="s">
        <v>381</v>
      </c>
      <c r="O25" s="201" t="s">
        <v>382</v>
      </c>
    </row>
    <row r="27" ht="6.75" customHeight="1"/>
    <row r="28" spans="2:9" ht="18">
      <c r="B28" s="16" t="s">
        <v>229</v>
      </c>
      <c r="C28" s="2"/>
      <c r="D28" s="2"/>
      <c r="E28" s="2"/>
      <c r="F28" s="2"/>
      <c r="G28" s="2"/>
      <c r="H28" s="2"/>
      <c r="I28" s="2"/>
    </row>
    <row r="29" spans="2:9" ht="11.25">
      <c r="B29" s="2"/>
      <c r="C29" s="2"/>
      <c r="D29" s="2"/>
      <c r="E29" s="2"/>
      <c r="F29" s="2"/>
      <c r="G29" s="2"/>
      <c r="H29" s="2"/>
      <c r="I29" s="2"/>
    </row>
    <row r="30" spans="2:11" ht="11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57" customFormat="1" ht="13.5">
      <c r="B31" s="17" t="s">
        <v>308</v>
      </c>
      <c r="C31" s="55"/>
      <c r="D31" s="55"/>
      <c r="E31" s="55"/>
      <c r="F31" s="55"/>
      <c r="G31" s="55"/>
      <c r="H31" s="56"/>
      <c r="I31" s="56"/>
      <c r="J31" s="56"/>
      <c r="K31" s="56"/>
    </row>
    <row r="32" spans="2:11" s="57" customFormat="1" ht="13.5">
      <c r="B32" s="55"/>
      <c r="C32" s="55"/>
      <c r="D32" s="55"/>
      <c r="E32" s="55"/>
      <c r="F32" s="55"/>
      <c r="G32" s="55"/>
      <c r="H32" s="58"/>
      <c r="I32" s="58"/>
      <c r="J32" s="58"/>
      <c r="K32" s="58"/>
    </row>
    <row r="33" spans="2:11" s="57" customFormat="1" ht="15.75" customHeight="1">
      <c r="B33" s="55" t="s">
        <v>311</v>
      </c>
      <c r="C33" s="55"/>
      <c r="D33" s="55"/>
      <c r="E33" s="55"/>
      <c r="F33" s="55"/>
      <c r="G33" s="55"/>
      <c r="H33" s="58"/>
      <c r="I33" s="58"/>
      <c r="J33" s="58"/>
      <c r="K33" s="58"/>
    </row>
    <row r="34" spans="2:11" s="57" customFormat="1" ht="15.75" customHeight="1">
      <c r="B34" s="58" t="s">
        <v>342</v>
      </c>
      <c r="C34" s="55"/>
      <c r="D34" s="55"/>
      <c r="E34" s="55"/>
      <c r="F34" s="55"/>
      <c r="G34" s="55"/>
      <c r="H34" s="58"/>
      <c r="I34" s="58"/>
      <c r="J34" s="58"/>
      <c r="K34" s="58"/>
    </row>
    <row r="35" spans="2:11" s="57" customFormat="1" ht="13.5">
      <c r="B35" s="58"/>
      <c r="C35" s="55"/>
      <c r="D35" s="55"/>
      <c r="E35" s="55"/>
      <c r="F35" s="55"/>
      <c r="G35" s="55"/>
      <c r="H35" s="58"/>
      <c r="I35" s="58"/>
      <c r="J35" s="58"/>
      <c r="K35" s="58"/>
    </row>
    <row r="36" spans="2:11" s="57" customFormat="1" ht="11.25" customHeight="1">
      <c r="B36" s="55"/>
      <c r="C36" s="55"/>
      <c r="D36" s="55"/>
      <c r="E36" s="55"/>
      <c r="F36" s="55"/>
      <c r="G36" s="55"/>
      <c r="H36" s="58"/>
      <c r="I36" s="58"/>
      <c r="J36" s="58"/>
      <c r="K36" s="58"/>
    </row>
    <row r="37" spans="2:9" s="57" customFormat="1" ht="13.5">
      <c r="B37" s="17" t="s">
        <v>383</v>
      </c>
      <c r="C37" s="55"/>
      <c r="D37" s="55"/>
      <c r="E37" s="55"/>
      <c r="F37" s="55"/>
      <c r="G37" s="55"/>
      <c r="H37" s="55"/>
      <c r="I37" s="55"/>
    </row>
    <row r="38" spans="2:9" s="57" customFormat="1" ht="13.5">
      <c r="B38" s="55"/>
      <c r="C38" s="55"/>
      <c r="D38" s="55"/>
      <c r="E38" s="55"/>
      <c r="F38" s="55"/>
      <c r="G38" s="55"/>
      <c r="H38" s="55"/>
      <c r="I38" s="55"/>
    </row>
    <row r="39" spans="2:9" s="57" customFormat="1" ht="16.5" customHeight="1">
      <c r="B39" s="55" t="s">
        <v>277</v>
      </c>
      <c r="C39" s="55"/>
      <c r="D39" s="55"/>
      <c r="E39" s="55"/>
      <c r="F39" s="55"/>
      <c r="G39" s="55"/>
      <c r="H39" s="55"/>
      <c r="I39" s="55"/>
    </row>
    <row r="40" spans="2:11" s="57" customFormat="1" ht="16.5" customHeight="1">
      <c r="B40" s="58" t="s">
        <v>343</v>
      </c>
      <c r="C40" s="58"/>
      <c r="D40" s="58"/>
      <c r="E40" s="58"/>
      <c r="F40" s="58"/>
      <c r="G40" s="58"/>
      <c r="H40" s="58"/>
      <c r="I40" s="58"/>
      <c r="J40" s="58"/>
      <c r="K40" s="58"/>
    </row>
    <row r="41" spans="2:11" s="57" customFormat="1" ht="13.5"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2:11" s="57" customFormat="1" ht="13.5">
      <c r="B42" s="55"/>
      <c r="C42" s="58"/>
      <c r="D42" s="58"/>
      <c r="E42" s="58"/>
      <c r="F42" s="58"/>
      <c r="G42" s="58"/>
      <c r="H42" s="58"/>
      <c r="I42" s="58"/>
      <c r="J42" s="58"/>
      <c r="K42" s="58"/>
    </row>
    <row r="43" spans="2:11" s="57" customFormat="1" ht="13.5">
      <c r="B43" s="17" t="s">
        <v>337</v>
      </c>
      <c r="C43" s="55"/>
      <c r="D43" s="55"/>
      <c r="E43" s="55"/>
      <c r="F43" s="55"/>
      <c r="G43" s="55"/>
      <c r="H43" s="58"/>
      <c r="I43" s="58"/>
      <c r="J43" s="58"/>
      <c r="K43" s="58"/>
    </row>
    <row r="44" spans="2:9" s="57" customFormat="1" ht="13.5">
      <c r="B44" s="55"/>
      <c r="C44" s="55"/>
      <c r="D44" s="55"/>
      <c r="E44" s="55"/>
      <c r="F44" s="55"/>
      <c r="G44" s="55"/>
      <c r="H44" s="55"/>
      <c r="I44" s="55"/>
    </row>
    <row r="45" spans="2:9" s="57" customFormat="1" ht="16.5" customHeight="1">
      <c r="B45" s="55" t="s">
        <v>384</v>
      </c>
      <c r="C45" s="55"/>
      <c r="D45" s="55"/>
      <c r="E45" s="55"/>
      <c r="F45" s="55"/>
      <c r="G45" s="55"/>
      <c r="H45" s="55"/>
      <c r="I45" s="55"/>
    </row>
    <row r="46" spans="2:9" s="57" customFormat="1" ht="13.5">
      <c r="B46" s="57" t="s">
        <v>385</v>
      </c>
      <c r="C46" s="55"/>
      <c r="D46" s="55"/>
      <c r="E46" s="55"/>
      <c r="F46" s="55"/>
      <c r="G46" s="55"/>
      <c r="H46" s="55"/>
      <c r="I46" s="55"/>
    </row>
    <row r="47" spans="3:9" s="57" customFormat="1" ht="13.5">
      <c r="C47" s="55"/>
      <c r="D47" s="55"/>
      <c r="E47" s="55"/>
      <c r="F47" s="55"/>
      <c r="G47" s="55"/>
      <c r="H47" s="55"/>
      <c r="I47" s="55"/>
    </row>
    <row r="48" spans="2:9" s="57" customFormat="1" ht="13.5">
      <c r="B48" s="55"/>
      <c r="C48" s="55"/>
      <c r="D48" s="55"/>
      <c r="E48" s="55"/>
      <c r="F48" s="55"/>
      <c r="G48" s="55"/>
      <c r="H48" s="55"/>
      <c r="I48" s="55"/>
    </row>
    <row r="49" spans="2:9" s="57" customFormat="1" ht="13.5">
      <c r="B49" s="17" t="s">
        <v>338</v>
      </c>
      <c r="C49" s="55"/>
      <c r="D49" s="55"/>
      <c r="E49" s="55"/>
      <c r="F49" s="55"/>
      <c r="G49" s="55"/>
      <c r="H49" s="55"/>
      <c r="I49" s="55"/>
    </row>
    <row r="50" spans="2:9" s="57" customFormat="1" ht="13.5">
      <c r="B50" s="55"/>
      <c r="C50" s="55"/>
      <c r="D50" s="55"/>
      <c r="E50" s="55"/>
      <c r="F50" s="55"/>
      <c r="G50" s="55"/>
      <c r="H50" s="55"/>
      <c r="I50" s="55"/>
    </row>
    <row r="51" spans="2:9" s="57" customFormat="1" ht="16.5" customHeight="1">
      <c r="B51" s="55" t="s">
        <v>310</v>
      </c>
      <c r="C51" s="55"/>
      <c r="D51" s="55"/>
      <c r="E51" s="55"/>
      <c r="F51" s="55"/>
      <c r="G51" s="55"/>
      <c r="H51" s="55"/>
      <c r="I51" s="55"/>
    </row>
    <row r="52" spans="2:9" s="57" customFormat="1" ht="13.5">
      <c r="B52" s="55"/>
      <c r="C52" s="55"/>
      <c r="D52" s="55"/>
      <c r="E52" s="55"/>
      <c r="F52" s="55"/>
      <c r="G52" s="55"/>
      <c r="H52" s="55"/>
      <c r="I52" s="55"/>
    </row>
    <row r="53" spans="2:9" s="57" customFormat="1" ht="13.5">
      <c r="B53" s="55"/>
      <c r="C53" s="55"/>
      <c r="D53" s="55"/>
      <c r="E53" s="55"/>
      <c r="F53" s="55"/>
      <c r="G53" s="55"/>
      <c r="H53" s="55"/>
      <c r="I53" s="55"/>
    </row>
    <row r="54" spans="2:9" s="57" customFormat="1" ht="13.5">
      <c r="B54" s="17" t="s">
        <v>339</v>
      </c>
      <c r="C54" s="55"/>
      <c r="D54" s="55"/>
      <c r="E54" s="55"/>
      <c r="F54" s="55"/>
      <c r="G54" s="55"/>
      <c r="H54" s="55"/>
      <c r="I54" s="55"/>
    </row>
    <row r="55" spans="2:9" s="57" customFormat="1" ht="13.5">
      <c r="B55" s="55"/>
      <c r="C55" s="55"/>
      <c r="D55" s="55"/>
      <c r="E55" s="55"/>
      <c r="F55" s="55"/>
      <c r="G55" s="55"/>
      <c r="H55" s="55"/>
      <c r="I55" s="55"/>
    </row>
    <row r="56" spans="2:9" s="57" customFormat="1" ht="16.5" customHeight="1">
      <c r="B56" s="58" t="s">
        <v>302</v>
      </c>
      <c r="C56" s="55"/>
      <c r="D56" s="55"/>
      <c r="E56" s="55"/>
      <c r="F56" s="55"/>
      <c r="G56" s="55"/>
      <c r="H56" s="55"/>
      <c r="I56" s="55"/>
    </row>
    <row r="57" spans="2:9" s="57" customFormat="1" ht="16.5" customHeight="1">
      <c r="B57" s="59" t="s">
        <v>386</v>
      </c>
      <c r="C57" s="55"/>
      <c r="D57" s="55"/>
      <c r="E57" s="55"/>
      <c r="F57" s="55"/>
      <c r="G57" s="55"/>
      <c r="H57" s="55"/>
      <c r="I57" s="55"/>
    </row>
    <row r="58" spans="2:9" s="57" customFormat="1" ht="13.5">
      <c r="B58" s="55"/>
      <c r="C58" s="55"/>
      <c r="D58" s="55"/>
      <c r="E58" s="55"/>
      <c r="F58" s="55"/>
      <c r="G58" s="55"/>
      <c r="H58" s="55"/>
      <c r="I58" s="55"/>
    </row>
    <row r="59" spans="2:9" s="57" customFormat="1" ht="13.5">
      <c r="B59" s="17" t="s">
        <v>340</v>
      </c>
      <c r="C59" s="55"/>
      <c r="D59" s="55"/>
      <c r="E59" s="55"/>
      <c r="F59" s="55"/>
      <c r="G59" s="55"/>
      <c r="H59" s="55"/>
      <c r="I59" s="55"/>
    </row>
    <row r="60" spans="2:9" s="57" customFormat="1" ht="13.5">
      <c r="B60" s="55"/>
      <c r="C60" s="55"/>
      <c r="D60" s="55"/>
      <c r="E60" s="55"/>
      <c r="F60" s="55"/>
      <c r="G60" s="55"/>
      <c r="H60" s="55"/>
      <c r="I60" s="55"/>
    </row>
    <row r="61" spans="2:9" s="57" customFormat="1" ht="16.5" customHeight="1">
      <c r="B61" s="55" t="s">
        <v>230</v>
      </c>
      <c r="C61" s="55"/>
      <c r="D61" s="55"/>
      <c r="E61" s="55"/>
      <c r="F61" s="55"/>
      <c r="G61" s="55"/>
      <c r="H61" s="55"/>
      <c r="I61" s="55"/>
    </row>
    <row r="62" spans="2:9" s="57" customFormat="1" ht="16.5" customHeight="1">
      <c r="B62" s="55"/>
      <c r="C62" s="60"/>
      <c r="D62" s="55" t="s">
        <v>341</v>
      </c>
      <c r="E62" s="55"/>
      <c r="G62" s="55"/>
      <c r="H62" s="55"/>
      <c r="I62" s="55"/>
    </row>
    <row r="63" spans="2:9" s="57" customFormat="1" ht="16.5" customHeight="1">
      <c r="B63" s="58" t="s">
        <v>231</v>
      </c>
      <c r="C63" s="58"/>
      <c r="D63" s="55"/>
      <c r="E63" s="55"/>
      <c r="F63" s="55"/>
      <c r="G63" s="55"/>
      <c r="H63" s="55"/>
      <c r="I63" s="55"/>
    </row>
    <row r="64" spans="2:11" s="57" customFormat="1" ht="16.5" customHeight="1">
      <c r="B64" s="55" t="s">
        <v>312</v>
      </c>
      <c r="C64" s="55"/>
      <c r="D64" s="55"/>
      <c r="E64" s="55"/>
      <c r="F64" s="55"/>
      <c r="G64" s="55"/>
      <c r="H64" s="55"/>
      <c r="I64" s="55"/>
      <c r="J64" s="55"/>
      <c r="K64" s="55"/>
    </row>
    <row r="65" spans="2:11" s="57" customFormat="1" ht="16.5" customHeight="1">
      <c r="B65" s="55" t="s">
        <v>313</v>
      </c>
      <c r="C65" s="55"/>
      <c r="D65" s="55"/>
      <c r="E65" s="55"/>
      <c r="F65" s="55"/>
      <c r="G65" s="55"/>
      <c r="H65" s="55"/>
      <c r="I65" s="55"/>
      <c r="J65" s="55"/>
      <c r="K65" s="55"/>
    </row>
    <row r="66" spans="2:11" s="57" customFormat="1" ht="16.5" customHeight="1">
      <c r="B66" s="55"/>
      <c r="C66" s="55" t="s">
        <v>278</v>
      </c>
      <c r="D66" s="55"/>
      <c r="E66" s="55"/>
      <c r="F66" s="55"/>
      <c r="G66" s="55"/>
      <c r="H66" s="55"/>
      <c r="I66" s="55"/>
      <c r="J66" s="55"/>
      <c r="K66" s="55"/>
    </row>
    <row r="67" spans="2:11" s="57" customFormat="1" ht="16.5" customHeight="1">
      <c r="B67" s="55"/>
      <c r="C67" s="55" t="s">
        <v>279</v>
      </c>
      <c r="D67" s="55"/>
      <c r="E67" s="55"/>
      <c r="F67" s="55"/>
      <c r="G67" s="55"/>
      <c r="H67" s="55"/>
      <c r="I67" s="55"/>
      <c r="J67" s="55"/>
      <c r="K67" s="55"/>
    </row>
    <row r="68" spans="2:9" s="57" customFormat="1" ht="13.5">
      <c r="B68" s="58"/>
      <c r="C68" s="58"/>
      <c r="D68" s="55"/>
      <c r="E68" s="55"/>
      <c r="F68" s="55"/>
      <c r="G68" s="55"/>
      <c r="H68" s="55"/>
      <c r="I68" s="55"/>
    </row>
    <row r="69" spans="1:9" s="57" customFormat="1" ht="13.5">
      <c r="A69" s="17" t="s">
        <v>387</v>
      </c>
      <c r="B69" s="55"/>
      <c r="C69" s="58"/>
      <c r="D69" s="55"/>
      <c r="E69" s="55"/>
      <c r="F69" s="55"/>
      <c r="G69" s="55"/>
      <c r="H69" s="55"/>
      <c r="I69" s="55"/>
    </row>
    <row r="70" s="57" customFormat="1" ht="16.5" customHeight="1"/>
    <row r="71" s="57" customFormat="1" ht="13.5">
      <c r="B71" s="55" t="s">
        <v>388</v>
      </c>
    </row>
    <row r="72" spans="2:9" s="57" customFormat="1" ht="13.5">
      <c r="B72" s="55" t="s">
        <v>389</v>
      </c>
      <c r="C72" s="55"/>
      <c r="D72" s="55"/>
      <c r="E72" s="55"/>
      <c r="F72" s="55"/>
      <c r="G72" s="55"/>
      <c r="H72" s="55"/>
      <c r="I72" s="55"/>
    </row>
    <row r="73" spans="3:5" s="57" customFormat="1" ht="13.5">
      <c r="C73" s="55"/>
      <c r="D73" s="55"/>
      <c r="E73" s="55"/>
    </row>
    <row r="74" spans="3:5" s="57" customFormat="1" ht="13.5">
      <c r="C74" s="55"/>
      <c r="D74" s="55"/>
      <c r="E74" s="55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zoomScalePageLayoutView="0" workbookViewId="0" topLeftCell="A1">
      <pane ySplit="4" topLeftCell="A8" activePane="bottomLeft" state="frozen"/>
      <selection pane="topLeft" activeCell="A1" sqref="A1"/>
      <selection pane="bottomLeft" activeCell="E15" sqref="E15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1" t="str">
        <f>IF('中学男子'!C1="",'中学女子'!C1,'中学男子'!C1)&amp;"大会参加者数"</f>
        <v>サーキット第３戦大会参加者数</v>
      </c>
      <c r="B1" s="41"/>
      <c r="C1" s="41"/>
      <c r="D1" s="41"/>
      <c r="E1" s="359" t="s">
        <v>613</v>
      </c>
      <c r="F1" s="359"/>
      <c r="G1" s="34"/>
      <c r="H1" s="34"/>
    </row>
    <row r="2" spans="1:8" ht="24" customHeight="1">
      <c r="A2" s="34"/>
      <c r="B2" s="34"/>
      <c r="C2" s="69" t="s">
        <v>344</v>
      </c>
      <c r="D2" s="362">
        <f>IF('申込必要事項'!D3="","",'申込必要事項'!D3)</f>
      </c>
      <c r="E2" s="362"/>
      <c r="F2" s="362"/>
      <c r="G2" s="34"/>
      <c r="H2" s="34"/>
    </row>
    <row r="3" spans="1:8" ht="18" customHeight="1" thickBot="1">
      <c r="A3" s="34"/>
      <c r="B3" s="34"/>
      <c r="C3" s="34"/>
      <c r="D3" s="34"/>
      <c r="E3" s="34"/>
      <c r="F3" s="34"/>
      <c r="G3" s="34"/>
      <c r="H3" s="34"/>
    </row>
    <row r="4" spans="1:8" ht="17.25" customHeight="1" thickBot="1">
      <c r="A4" s="44" t="s">
        <v>296</v>
      </c>
      <c r="B4" s="45" t="s">
        <v>303</v>
      </c>
      <c r="C4" s="46" t="s">
        <v>236</v>
      </c>
      <c r="D4" s="44" t="s">
        <v>296</v>
      </c>
      <c r="E4" s="45" t="s">
        <v>303</v>
      </c>
      <c r="F4" s="47" t="s">
        <v>236</v>
      </c>
      <c r="G4" s="35"/>
      <c r="H4" s="34"/>
    </row>
    <row r="5" spans="1:8" ht="21.75" customHeight="1" thickTop="1">
      <c r="A5" s="363" t="s">
        <v>232</v>
      </c>
      <c r="B5" s="151" t="s">
        <v>352</v>
      </c>
      <c r="C5" s="144">
        <f>COUNTIF('中学男子'!$G$13:$I$52,B5)</f>
        <v>0</v>
      </c>
      <c r="D5" s="363" t="s">
        <v>233</v>
      </c>
      <c r="E5" s="151" t="s">
        <v>352</v>
      </c>
      <c r="F5" s="36">
        <f>COUNTIF('中学女子'!$G$13:$I$52,E5)</f>
        <v>0</v>
      </c>
      <c r="G5" s="37"/>
      <c r="H5" s="34"/>
    </row>
    <row r="6" spans="1:8" ht="21.75" customHeight="1">
      <c r="A6" s="364"/>
      <c r="B6" s="152" t="s">
        <v>609</v>
      </c>
      <c r="C6" s="81">
        <f>COUNTIF('中学男子'!$G$13:$I$52,B6)</f>
        <v>0</v>
      </c>
      <c r="D6" s="364"/>
      <c r="E6" s="152" t="s">
        <v>609</v>
      </c>
      <c r="F6" s="38">
        <f>COUNTIF('中学女子'!$G$13:$I$52,E6)</f>
        <v>0</v>
      </c>
      <c r="G6" s="37"/>
      <c r="H6" s="34"/>
    </row>
    <row r="7" spans="1:8" ht="21.75" customHeight="1">
      <c r="A7" s="364"/>
      <c r="B7" s="152" t="s">
        <v>610</v>
      </c>
      <c r="C7" s="81">
        <f>COUNTIF('中学男子'!$G$13:$I$52,B7)</f>
        <v>0</v>
      </c>
      <c r="D7" s="364"/>
      <c r="E7" s="152" t="s">
        <v>610</v>
      </c>
      <c r="F7" s="38">
        <f>COUNTIF('中学女子'!$G$13:$I$52,E7)</f>
        <v>0</v>
      </c>
      <c r="G7" s="37"/>
      <c r="H7" s="34"/>
    </row>
    <row r="8" spans="1:8" ht="21.75" customHeight="1">
      <c r="A8" s="364"/>
      <c r="B8" s="152" t="s">
        <v>612</v>
      </c>
      <c r="C8" s="81">
        <f>COUNTIF('中学男子'!$G$13:$I$52,B8)</f>
        <v>0</v>
      </c>
      <c r="D8" s="364"/>
      <c r="E8" s="152" t="s">
        <v>612</v>
      </c>
      <c r="F8" s="38">
        <f>COUNTIF('中学女子'!$G$13:$I$52,E8)</f>
        <v>0</v>
      </c>
      <c r="G8" s="37"/>
      <c r="H8" s="34"/>
    </row>
    <row r="9" spans="1:8" ht="21.75" customHeight="1">
      <c r="A9" s="364"/>
      <c r="B9" s="152" t="s">
        <v>611</v>
      </c>
      <c r="C9" s="81">
        <f>COUNTIF('中学男子'!$G$13:$I$52,B9)</f>
        <v>0</v>
      </c>
      <c r="D9" s="364"/>
      <c r="E9" s="152" t="s">
        <v>202</v>
      </c>
      <c r="F9" s="38">
        <f>COUNTIF('中学女子'!$G$13:$I$52,E9)</f>
        <v>0</v>
      </c>
      <c r="G9" s="37"/>
      <c r="H9" s="34"/>
    </row>
    <row r="10" spans="1:8" ht="21.75" customHeight="1">
      <c r="A10" s="364"/>
      <c r="B10" s="152" t="s">
        <v>202</v>
      </c>
      <c r="C10" s="81">
        <f>COUNTIF('中学男子'!$G$13:$I$52,B10)</f>
        <v>0</v>
      </c>
      <c r="D10" s="364"/>
      <c r="E10" s="152" t="s">
        <v>248</v>
      </c>
      <c r="F10" s="38">
        <f>COUNTIF('中学女子'!$G$13:$I$52,E10)</f>
        <v>0</v>
      </c>
      <c r="G10" s="37"/>
      <c r="H10" s="34"/>
    </row>
    <row r="11" spans="1:8" ht="21.75" customHeight="1">
      <c r="A11" s="364"/>
      <c r="B11" s="152" t="s">
        <v>248</v>
      </c>
      <c r="C11" s="81">
        <f>COUNTIF('中学男子'!$G$13:$I$52,B11)</f>
        <v>0</v>
      </c>
      <c r="D11" s="364"/>
      <c r="E11" s="152" t="s">
        <v>615</v>
      </c>
      <c r="F11" s="38">
        <f>COUNTIF('中学女子'!$G$13:$I$52,E11)</f>
        <v>0</v>
      </c>
      <c r="G11" s="37"/>
      <c r="H11" s="34"/>
    </row>
    <row r="12" spans="1:8" ht="21.75" customHeight="1">
      <c r="A12" s="364"/>
      <c r="B12" s="152" t="s">
        <v>250</v>
      </c>
      <c r="C12" s="81">
        <f>COUNTIF('中学男子'!$G$13:$I$52,B12)</f>
        <v>0</v>
      </c>
      <c r="D12" s="364"/>
      <c r="E12" s="152" t="s">
        <v>237</v>
      </c>
      <c r="F12" s="38">
        <f>COUNTIF('中学女子'!$G$13:$I$52,E12)</f>
        <v>0</v>
      </c>
      <c r="G12" s="37"/>
      <c r="H12" s="34"/>
    </row>
    <row r="13" spans="1:8" ht="21.75" customHeight="1">
      <c r="A13" s="364"/>
      <c r="B13" s="152" t="s">
        <v>237</v>
      </c>
      <c r="C13" s="81">
        <f>COUNTIF('中学男子'!$G$13:$I$52,B13)</f>
        <v>0</v>
      </c>
      <c r="D13" s="364"/>
      <c r="E13" s="152" t="s">
        <v>354</v>
      </c>
      <c r="F13" s="38">
        <f>COUNTIF('中学女子'!$G$13:$I$52,E13)</f>
        <v>0</v>
      </c>
      <c r="G13" s="37"/>
      <c r="H13" s="34"/>
    </row>
    <row r="14" spans="1:8" ht="21.75" customHeight="1">
      <c r="A14" s="364"/>
      <c r="B14" s="152" t="s">
        <v>353</v>
      </c>
      <c r="C14" s="81">
        <f>COUNTIF('中学男子'!$G$13:$I$52,B14)</f>
        <v>0</v>
      </c>
      <c r="D14" s="364"/>
      <c r="E14" s="152" t="s">
        <v>617</v>
      </c>
      <c r="F14" s="38">
        <f>COUNTIF('中学女子'!$G$13:$I$52,E14)</f>
        <v>0</v>
      </c>
      <c r="G14" s="37"/>
      <c r="H14" s="34"/>
    </row>
    <row r="15" spans="1:8" ht="21.75" customHeight="1">
      <c r="A15" s="364"/>
      <c r="B15" s="152" t="s">
        <v>616</v>
      </c>
      <c r="C15" s="81">
        <f>COUNTIF('中学男子'!$G$13:$I$52,B15)</f>
        <v>0</v>
      </c>
      <c r="D15" s="364"/>
      <c r="E15" s="152"/>
      <c r="F15" s="38">
        <f>COUNTIF('中学女子'!$G$13:$I$52,E15)</f>
        <v>0</v>
      </c>
      <c r="G15" s="37"/>
      <c r="H15" s="34"/>
    </row>
    <row r="16" spans="1:8" ht="21.75" customHeight="1">
      <c r="A16" s="364"/>
      <c r="B16" s="152"/>
      <c r="C16" s="81">
        <f>COUNTIF('中学男子'!$G$13:$I$52,B16)</f>
        <v>0</v>
      </c>
      <c r="D16" s="364"/>
      <c r="E16" s="152"/>
      <c r="F16" s="38">
        <f>COUNTIF('中学女子'!$G$13:$I$52,E16)</f>
        <v>0</v>
      </c>
      <c r="G16" s="37"/>
      <c r="H16" s="34"/>
    </row>
    <row r="17" spans="1:8" ht="21.75" customHeight="1">
      <c r="A17" s="364"/>
      <c r="B17" s="152"/>
      <c r="C17" s="81">
        <f>COUNTIF('中学男子'!$G$13:$I$52,B17)</f>
        <v>0</v>
      </c>
      <c r="D17" s="364"/>
      <c r="E17" s="157"/>
      <c r="F17" s="38">
        <f>COUNTIF('中学女子'!$G$13:$I$52,E17)</f>
        <v>0</v>
      </c>
      <c r="G17" s="37"/>
      <c r="H17" s="34"/>
    </row>
    <row r="18" spans="1:8" ht="21.75" customHeight="1">
      <c r="A18" s="364"/>
      <c r="B18" s="152"/>
      <c r="C18" s="81">
        <f>COUNTIF('中学男子'!$G$13:$I$52,B18)</f>
        <v>0</v>
      </c>
      <c r="D18" s="364"/>
      <c r="E18" s="157"/>
      <c r="F18" s="38">
        <f>COUNTIF('中学女子'!$G$13:$I$52,E18)</f>
        <v>0</v>
      </c>
      <c r="G18" s="37"/>
      <c r="H18" s="34"/>
    </row>
    <row r="19" spans="1:8" ht="21.75" customHeight="1">
      <c r="A19" s="364"/>
      <c r="B19" s="152"/>
      <c r="C19" s="81">
        <f>COUNTIF('中学男子'!$G$13:$I$52,B19)</f>
        <v>0</v>
      </c>
      <c r="D19" s="364"/>
      <c r="E19" s="157"/>
      <c r="F19" s="38">
        <f>COUNTIF('中学女子'!$G$13:$I$52,E19)</f>
        <v>0</v>
      </c>
      <c r="G19" s="37"/>
      <c r="H19" s="34"/>
    </row>
    <row r="20" spans="1:8" ht="21.75" customHeight="1">
      <c r="A20" s="364"/>
      <c r="B20" s="153"/>
      <c r="C20" s="81">
        <f>COUNTIF('中学男子'!$G$13:$I$52,B20)</f>
        <v>0</v>
      </c>
      <c r="D20" s="364"/>
      <c r="E20" s="157"/>
      <c r="F20" s="38">
        <f>COUNTIF('中学女子'!$G$13:$I$52,E20)</f>
        <v>0</v>
      </c>
      <c r="G20" s="37"/>
      <c r="H20" s="34"/>
    </row>
    <row r="21" spans="1:8" ht="21.75" customHeight="1">
      <c r="A21" s="364"/>
      <c r="B21" s="153"/>
      <c r="C21" s="81">
        <f>COUNTIF('中学男子'!$G$13:$I$52,B21)</f>
        <v>0</v>
      </c>
      <c r="D21" s="364"/>
      <c r="E21" s="157"/>
      <c r="F21" s="38">
        <f>COUNTIF('中学女子'!$G$13:$I$52,E21)</f>
        <v>0</v>
      </c>
      <c r="G21" s="37"/>
      <c r="H21" s="34"/>
    </row>
    <row r="22" spans="1:8" ht="21.75" customHeight="1">
      <c r="A22" s="364"/>
      <c r="B22" s="153"/>
      <c r="C22" s="81">
        <f>COUNTIF('中学男子'!$G$13:$I$52,B22)</f>
        <v>0</v>
      </c>
      <c r="D22" s="364"/>
      <c r="E22" s="157"/>
      <c r="F22" s="38">
        <f>COUNTIF('中学女子'!$G$13:$I$52,E22)</f>
        <v>0</v>
      </c>
      <c r="G22" s="37"/>
      <c r="H22" s="34"/>
    </row>
    <row r="23" spans="1:8" ht="21.75" customHeight="1">
      <c r="A23" s="364"/>
      <c r="B23" s="153"/>
      <c r="C23" s="81">
        <f>COUNTIF('中学男子'!$G$13:$I$52,B23)</f>
        <v>0</v>
      </c>
      <c r="D23" s="364"/>
      <c r="E23" s="157"/>
      <c r="F23" s="38">
        <f>COUNTIF('中学女子'!$G$13:$I$52,E23)</f>
        <v>0</v>
      </c>
      <c r="G23" s="34"/>
      <c r="H23" s="34"/>
    </row>
    <row r="24" spans="1:8" ht="21.75" customHeight="1">
      <c r="A24" s="364"/>
      <c r="B24" s="153"/>
      <c r="C24" s="81">
        <f>COUNTIF('中学男子'!$G$13:$I$52,B24)</f>
        <v>0</v>
      </c>
      <c r="D24" s="364"/>
      <c r="E24" s="157"/>
      <c r="F24" s="38">
        <f>COUNTIF('中学女子'!$G$13:$I$52,E24)</f>
        <v>0</v>
      </c>
      <c r="G24" s="34"/>
      <c r="H24" s="34"/>
    </row>
    <row r="25" spans="1:8" ht="21.75" customHeight="1" thickBot="1">
      <c r="A25" s="365"/>
      <c r="B25" s="154"/>
      <c r="C25" s="82">
        <f>COUNTIF('中学男子'!$G$13:$I$52,B25)</f>
        <v>0</v>
      </c>
      <c r="D25" s="365"/>
      <c r="E25" s="158"/>
      <c r="F25" s="53">
        <f>COUNTIF('中学女子'!$G$13:$I$52,E25)</f>
        <v>0</v>
      </c>
      <c r="G25" s="34"/>
      <c r="H25" s="34"/>
    </row>
    <row r="26" spans="1:8" ht="21.75" customHeight="1" thickBot="1">
      <c r="A26" s="76"/>
      <c r="B26" s="77"/>
      <c r="C26" s="78"/>
      <c r="D26" s="76"/>
      <c r="E26" s="79"/>
      <c r="F26" s="80"/>
      <c r="G26" s="34"/>
      <c r="H26" s="34"/>
    </row>
    <row r="27" spans="1:8" ht="18.75" customHeight="1">
      <c r="A27" s="360" t="s">
        <v>232</v>
      </c>
      <c r="B27" s="155" t="s">
        <v>350</v>
      </c>
      <c r="C27" s="145">
        <f>SUM(C31:C36)</f>
        <v>0</v>
      </c>
      <c r="D27" s="360" t="s">
        <v>233</v>
      </c>
      <c r="E27" s="155" t="s">
        <v>350</v>
      </c>
      <c r="F27" s="146">
        <f>SUM(F31:F35)</f>
        <v>0</v>
      </c>
      <c r="G27" s="34"/>
      <c r="H27" s="34"/>
    </row>
    <row r="28" spans="1:8" ht="18.75" customHeight="1" thickBot="1">
      <c r="A28" s="361"/>
      <c r="B28" s="156"/>
      <c r="C28" s="82">
        <f>SUM(C37:C41)</f>
        <v>0</v>
      </c>
      <c r="D28" s="361"/>
      <c r="E28" s="156"/>
      <c r="F28" s="53">
        <f>SUM(F37:F41)</f>
        <v>0</v>
      </c>
      <c r="G28" s="34"/>
      <c r="H28" s="34"/>
    </row>
    <row r="29" spans="1:8" ht="18.75" customHeight="1">
      <c r="A29" s="34"/>
      <c r="B29" s="34"/>
      <c r="C29" s="34"/>
      <c r="D29" s="34"/>
      <c r="E29" s="34"/>
      <c r="F29" s="34"/>
      <c r="G29" s="34"/>
      <c r="H29" s="34"/>
    </row>
    <row r="30" spans="1:8" ht="18.75" customHeight="1">
      <c r="A30" s="34"/>
      <c r="B30" s="177"/>
      <c r="C30" s="177"/>
      <c r="D30" s="177"/>
      <c r="E30" s="177"/>
      <c r="F30" s="177"/>
      <c r="G30" s="34"/>
      <c r="H30" s="34"/>
    </row>
    <row r="31" spans="1:8" ht="18.75" customHeight="1">
      <c r="A31" s="34"/>
      <c r="B31" s="177"/>
      <c r="C31" s="177">
        <f>IF(COUNTIF('中学男子'!$K$13:$K$52,"A")&gt;=1,1,0)</f>
        <v>0</v>
      </c>
      <c r="D31" s="177"/>
      <c r="E31" s="177"/>
      <c r="F31" s="177">
        <f>IF(COUNTIF('中学女子'!$K$13:$K$52,"A")&gt;=1,1,0)</f>
        <v>0</v>
      </c>
      <c r="G31" s="34"/>
      <c r="H31" s="34"/>
    </row>
    <row r="32" spans="2:6" ht="18.75" customHeight="1">
      <c r="B32" s="178"/>
      <c r="C32" s="177">
        <f>IF(COUNTIF('中学男子'!$K$13:$K$52,"B")&gt;=1,1,0)</f>
        <v>0</v>
      </c>
      <c r="D32" s="178"/>
      <c r="E32" s="178"/>
      <c r="F32" s="177">
        <f>IF(COUNTIF('中学女子'!$K$13:$K$52,"B")&gt;=1,1,0)</f>
        <v>0</v>
      </c>
    </row>
    <row r="33" spans="2:6" ht="18.75" customHeight="1">
      <c r="B33" s="178"/>
      <c r="C33" s="177">
        <f>IF(COUNTIF('中学男子'!$K$13:$K$52,"C")&gt;=1,1,0)</f>
        <v>0</v>
      </c>
      <c r="D33" s="178"/>
      <c r="E33" s="178"/>
      <c r="F33" s="177">
        <f>IF(COUNTIF('中学女子'!$K$13:$K$52,"C")&gt;=1,1,0)</f>
        <v>0</v>
      </c>
    </row>
    <row r="34" spans="2:6" ht="18.75" customHeight="1">
      <c r="B34" s="178"/>
      <c r="C34" s="177">
        <f>IF(COUNTIF('中学男子'!$K$13:$K$52,"D")&gt;=1,1,0)</f>
        <v>0</v>
      </c>
      <c r="D34" s="178"/>
      <c r="E34" s="178"/>
      <c r="F34" s="177">
        <f>IF(COUNTIF('中学女子'!$K$13:$K$52,"D")&gt;=1,1,0)</f>
        <v>0</v>
      </c>
    </row>
    <row r="35" spans="2:6" ht="18.75" customHeight="1">
      <c r="B35" s="178"/>
      <c r="C35" s="177">
        <f>IF(COUNTIF('中学男子'!$K$13:$K$52,"E")&gt;=1,1,0)</f>
        <v>0</v>
      </c>
      <c r="D35" s="178"/>
      <c r="E35" s="178"/>
      <c r="F35" s="177">
        <f>IF(COUNTIF('中学女子'!$K$13:$K$52,"E")&gt;=1,1,0)</f>
        <v>0</v>
      </c>
    </row>
    <row r="36" spans="2:6" ht="18.75" customHeight="1">
      <c r="B36" s="178"/>
      <c r="C36" s="178"/>
      <c r="D36" s="178"/>
      <c r="E36" s="178"/>
      <c r="F36" s="177"/>
    </row>
    <row r="37" spans="2:6" ht="18.75" customHeight="1">
      <c r="B37" s="178"/>
      <c r="C37" s="177">
        <f>IF(COUNTIF('中学男子'!$M$13:$M$52,"A")&gt;=1,1,0)</f>
        <v>0</v>
      </c>
      <c r="D37" s="178"/>
      <c r="E37" s="178"/>
      <c r="F37" s="177">
        <f>IF(COUNTIF('中学女子'!$M$13:$M$52,"A")&gt;=1,1,0)</f>
        <v>0</v>
      </c>
    </row>
    <row r="38" spans="2:6" ht="18.75" customHeight="1">
      <c r="B38" s="178"/>
      <c r="C38" s="177">
        <f>IF(COUNTIF('中学男子'!$M$13:$M$52,"B")&gt;=1,1,0)</f>
        <v>0</v>
      </c>
      <c r="D38" s="178"/>
      <c r="E38" s="178"/>
      <c r="F38" s="177">
        <f>IF(COUNTIF('中学女子'!$M$13:$M$52,"B")&gt;=1,1,0)</f>
        <v>0</v>
      </c>
    </row>
    <row r="39" spans="2:6" ht="18.75" customHeight="1">
      <c r="B39" s="178"/>
      <c r="C39" s="177">
        <f>IF(COUNTIF('中学男子'!$M$13:$M$52,"C")&gt;=1,1,0)</f>
        <v>0</v>
      </c>
      <c r="D39" s="178"/>
      <c r="E39" s="178"/>
      <c r="F39" s="177">
        <f>IF(COUNTIF('中学女子'!$M$13:$M$52,"C")&gt;=1,1,0)</f>
        <v>0</v>
      </c>
    </row>
    <row r="40" spans="2:6" ht="18.75" customHeight="1">
      <c r="B40" s="178"/>
      <c r="C40" s="177">
        <f>IF(COUNTIF('中学男子'!$M$13:$M$52,"D")&gt;=1,1,0)</f>
        <v>0</v>
      </c>
      <c r="D40" s="178"/>
      <c r="E40" s="178"/>
      <c r="F40" s="177">
        <f>IF(COUNTIF('中学女子'!$M$13:$M$52,"D")&gt;=1,1,0)</f>
        <v>0</v>
      </c>
    </row>
    <row r="41" spans="2:6" ht="18.75" customHeight="1">
      <c r="B41" s="178"/>
      <c r="C41" s="177">
        <f>IF(COUNTIF('中学男子'!$M$13:$M$52,"E")&gt;=1,1,0)</f>
        <v>0</v>
      </c>
      <c r="D41" s="178"/>
      <c r="E41" s="178"/>
      <c r="F41" s="177">
        <f>IF(COUNTIF('中学女子'!$M$13:$M$52,"E")&gt;=1,1,0)</f>
        <v>0</v>
      </c>
    </row>
    <row r="42" spans="2:6" ht="18.75" customHeight="1">
      <c r="B42" s="178"/>
      <c r="C42" s="178"/>
      <c r="D42" s="178"/>
      <c r="E42" s="178"/>
      <c r="F42" s="178"/>
    </row>
    <row r="43" ht="18.75" customHeight="1"/>
  </sheetData>
  <sheetProtection sheet="1" selectLockedCells="1"/>
  <mergeCells count="6">
    <mergeCell ref="E1:F1"/>
    <mergeCell ref="A27:A28"/>
    <mergeCell ref="D27:D28"/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1"/>
  </sheetPr>
  <dimension ref="A1:N57"/>
  <sheetViews>
    <sheetView showGridLines="0" zoomScalePageLayoutView="0" workbookViewId="0" topLeftCell="A1">
      <pane ySplit="12" topLeftCell="A13" activePane="bottomLeft" state="frozen"/>
      <selection pane="topLeft" activeCell="R9" sqref="R9"/>
      <selection pane="bottomLeft" activeCell="Q15" sqref="Q15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3" customWidth="1"/>
    <col min="7" max="7" width="9.625" style="1" customWidth="1"/>
    <col min="8" max="8" width="7.625" style="2" customWidth="1"/>
    <col min="9" max="9" width="9.625" style="2" customWidth="1"/>
    <col min="10" max="10" width="7.625" style="43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341" t="s">
        <v>316</v>
      </c>
      <c r="B1" s="342"/>
      <c r="C1" s="343" t="s">
        <v>603</v>
      </c>
      <c r="D1" s="344"/>
      <c r="E1" s="345"/>
      <c r="F1" s="49"/>
      <c r="G1" s="346" t="s">
        <v>364</v>
      </c>
      <c r="H1" s="346"/>
      <c r="I1" s="346"/>
      <c r="J1" s="366" t="s">
        <v>496</v>
      </c>
      <c r="K1" s="366"/>
      <c r="L1" s="366"/>
      <c r="M1" s="366"/>
      <c r="N1" s="366"/>
    </row>
    <row r="2" spans="1:14" ht="15.75" customHeight="1" thickBot="1">
      <c r="A2" s="50"/>
      <c r="B2" s="50"/>
      <c r="C2" s="338" t="s">
        <v>208</v>
      </c>
      <c r="D2" s="338"/>
      <c r="E2" s="338"/>
      <c r="F2" s="66"/>
      <c r="G2" s="50"/>
      <c r="H2" s="52"/>
      <c r="I2" s="71"/>
      <c r="J2" s="223"/>
      <c r="K2" s="224"/>
      <c r="L2" s="224"/>
      <c r="M2" s="224"/>
      <c r="N2" s="224"/>
    </row>
    <row r="3" spans="1:14" ht="20.25" customHeight="1" thickBot="1">
      <c r="A3" s="330" t="s">
        <v>349</v>
      </c>
      <c r="B3" s="331"/>
      <c r="C3" s="334" t="s">
        <v>602</v>
      </c>
      <c r="D3" s="335"/>
      <c r="E3" s="147"/>
      <c r="F3" s="148" t="s">
        <v>348</v>
      </c>
      <c r="G3" s="339" t="s">
        <v>492</v>
      </c>
      <c r="H3" s="339"/>
      <c r="I3" s="340" t="s">
        <v>493</v>
      </c>
      <c r="J3" s="340"/>
      <c r="K3" s="340"/>
      <c r="L3" s="340"/>
      <c r="M3" s="224"/>
      <c r="N3" s="224"/>
    </row>
    <row r="4" spans="1:14" ht="6" customHeight="1" thickBot="1">
      <c r="A4" s="83"/>
      <c r="B4" s="83"/>
      <c r="C4" s="84"/>
      <c r="D4" s="66"/>
      <c r="E4" s="66"/>
      <c r="F4" s="66"/>
      <c r="G4" s="50"/>
      <c r="H4" s="52"/>
      <c r="I4" s="52"/>
      <c r="J4" s="85"/>
      <c r="K4" s="85"/>
      <c r="L4" s="85"/>
      <c r="M4" s="224"/>
      <c r="N4" s="224"/>
    </row>
    <row r="5" spans="1:14" ht="13.5" customHeight="1">
      <c r="A5" s="83"/>
      <c r="B5" s="83"/>
      <c r="C5" s="225" t="s">
        <v>322</v>
      </c>
      <c r="D5" s="226" t="s">
        <v>323</v>
      </c>
      <c r="E5" s="227">
        <v>6</v>
      </c>
      <c r="F5" s="228" t="s">
        <v>325</v>
      </c>
      <c r="G5" s="228" t="s">
        <v>497</v>
      </c>
      <c r="H5" s="229">
        <v>700</v>
      </c>
      <c r="I5" s="230" t="s">
        <v>327</v>
      </c>
      <c r="J5" s="231">
        <v>4200</v>
      </c>
      <c r="K5" s="232" t="s">
        <v>329</v>
      </c>
      <c r="L5" s="85"/>
      <c r="M5" s="224"/>
      <c r="N5" s="224"/>
    </row>
    <row r="6" spans="1:14" ht="13.5" customHeight="1">
      <c r="A6" s="83"/>
      <c r="B6" s="83"/>
      <c r="C6" s="233"/>
      <c r="D6" s="234" t="s">
        <v>324</v>
      </c>
      <c r="E6" s="235">
        <v>4</v>
      </c>
      <c r="F6" s="236" t="s">
        <v>325</v>
      </c>
      <c r="G6" s="236" t="s">
        <v>497</v>
      </c>
      <c r="H6" s="237">
        <v>1000</v>
      </c>
      <c r="I6" s="238" t="s">
        <v>327</v>
      </c>
      <c r="J6" s="239">
        <v>4000</v>
      </c>
      <c r="K6" s="240" t="s">
        <v>329</v>
      </c>
      <c r="L6" s="85"/>
      <c r="M6" s="224"/>
      <c r="N6" s="224"/>
    </row>
    <row r="7" spans="1:14" ht="13.5" customHeight="1" thickBot="1">
      <c r="A7" s="83"/>
      <c r="B7" s="83"/>
      <c r="C7" s="233"/>
      <c r="D7" s="241" t="s">
        <v>498</v>
      </c>
      <c r="E7" s="202">
        <v>3</v>
      </c>
      <c r="F7" s="242" t="s">
        <v>499</v>
      </c>
      <c r="G7" s="242" t="s">
        <v>497</v>
      </c>
      <c r="H7" s="243">
        <v>1000</v>
      </c>
      <c r="I7" s="244" t="s">
        <v>327</v>
      </c>
      <c r="J7" s="245">
        <v>4000</v>
      </c>
      <c r="K7" s="246" t="s">
        <v>329</v>
      </c>
      <c r="L7" s="85"/>
      <c r="M7" s="224"/>
      <c r="N7" s="224"/>
    </row>
    <row r="8" spans="1:14" ht="15.75" customHeight="1" thickBot="1">
      <c r="A8" s="83"/>
      <c r="B8" s="296" t="s">
        <v>596</v>
      </c>
      <c r="C8" s="297"/>
      <c r="D8" s="247"/>
      <c r="E8" s="247"/>
      <c r="F8" s="225"/>
      <c r="G8" s="248"/>
      <c r="H8" s="370" t="s">
        <v>328</v>
      </c>
      <c r="I8" s="371"/>
      <c r="J8" s="249">
        <v>15700</v>
      </c>
      <c r="K8" s="250" t="s">
        <v>329</v>
      </c>
      <c r="L8" s="85"/>
      <c r="M8" s="224"/>
      <c r="N8" s="224"/>
    </row>
    <row r="9" spans="1:14" ht="15.75" customHeight="1">
      <c r="A9" s="83"/>
      <c r="B9" s="336" t="s">
        <v>597</v>
      </c>
      <c r="C9" s="298" t="s">
        <v>598</v>
      </c>
      <c r="D9" s="66"/>
      <c r="E9" s="66"/>
      <c r="F9" s="66"/>
      <c r="G9" s="50"/>
      <c r="H9" s="52"/>
      <c r="I9" s="52"/>
      <c r="J9" s="85"/>
      <c r="K9" s="85"/>
      <c r="L9" s="85"/>
      <c r="M9" s="224"/>
      <c r="N9" s="224"/>
    </row>
    <row r="10" spans="1:14" ht="15.75" customHeight="1">
      <c r="A10" s="50"/>
      <c r="B10" s="337"/>
      <c r="C10" s="298" t="s">
        <v>599</v>
      </c>
      <c r="D10" s="50"/>
      <c r="E10" s="52"/>
      <c r="F10" s="51"/>
      <c r="G10" s="332" t="s">
        <v>305</v>
      </c>
      <c r="H10" s="332"/>
      <c r="I10" s="333" t="s">
        <v>306</v>
      </c>
      <c r="J10" s="333"/>
      <c r="K10" s="367" t="s">
        <v>390</v>
      </c>
      <c r="L10" s="368"/>
      <c r="M10" s="368"/>
      <c r="N10" s="369"/>
    </row>
    <row r="11" spans="1:14" s="25" customFormat="1" ht="15.75" customHeight="1">
      <c r="A11" s="73" t="s">
        <v>197</v>
      </c>
      <c r="B11" s="73" t="s">
        <v>500</v>
      </c>
      <c r="C11" s="73" t="s">
        <v>501</v>
      </c>
      <c r="D11" s="73" t="s">
        <v>502</v>
      </c>
      <c r="E11" s="74" t="s">
        <v>307</v>
      </c>
      <c r="F11" s="73" t="s">
        <v>199</v>
      </c>
      <c r="G11" s="89" t="s">
        <v>225</v>
      </c>
      <c r="H11" s="90" t="s">
        <v>309</v>
      </c>
      <c r="I11" s="91" t="s">
        <v>225</v>
      </c>
      <c r="J11" s="92" t="s">
        <v>309</v>
      </c>
      <c r="K11" s="251" t="s">
        <v>370</v>
      </c>
      <c r="L11" s="252" t="s">
        <v>355</v>
      </c>
      <c r="M11" s="253" t="s">
        <v>371</v>
      </c>
      <c r="N11" s="254" t="s">
        <v>355</v>
      </c>
    </row>
    <row r="12" spans="1:14" s="5" customFormat="1" ht="15.75" customHeight="1">
      <c r="A12" s="167" t="s">
        <v>357</v>
      </c>
      <c r="B12" s="68">
        <v>500</v>
      </c>
      <c r="C12" s="33" t="s">
        <v>295</v>
      </c>
      <c r="D12" s="33" t="s">
        <v>503</v>
      </c>
      <c r="E12" s="255" t="s">
        <v>604</v>
      </c>
      <c r="F12" s="93">
        <v>1</v>
      </c>
      <c r="G12" s="33" t="s">
        <v>504</v>
      </c>
      <c r="H12" s="94" t="s">
        <v>505</v>
      </c>
      <c r="I12" s="33" t="s">
        <v>506</v>
      </c>
      <c r="J12" s="94" t="s">
        <v>507</v>
      </c>
      <c r="K12" s="256" t="s">
        <v>508</v>
      </c>
      <c r="L12" s="257">
        <v>42.55</v>
      </c>
      <c r="M12" s="258" t="s">
        <v>508</v>
      </c>
      <c r="N12" s="259" t="s">
        <v>509</v>
      </c>
    </row>
    <row r="13" spans="1:14" s="5" customFormat="1" ht="17.25" customHeight="1">
      <c r="A13" s="260">
        <v>1</v>
      </c>
      <c r="B13" s="261">
        <v>101</v>
      </c>
      <c r="C13" s="261" t="s">
        <v>510</v>
      </c>
      <c r="D13" s="261" t="s">
        <v>511</v>
      </c>
      <c r="E13" s="216" t="s">
        <v>602</v>
      </c>
      <c r="F13" s="262">
        <v>3</v>
      </c>
      <c r="G13" s="263" t="s">
        <v>65</v>
      </c>
      <c r="H13" s="264">
        <v>9.98</v>
      </c>
      <c r="I13" s="263" t="s">
        <v>67</v>
      </c>
      <c r="J13" s="265" t="s">
        <v>512</v>
      </c>
      <c r="K13" s="266" t="s">
        <v>494</v>
      </c>
      <c r="L13" s="267">
        <v>47.01</v>
      </c>
      <c r="M13" s="266"/>
      <c r="N13" s="268"/>
    </row>
    <row r="14" spans="1:14" s="5" customFormat="1" ht="17.25" customHeight="1">
      <c r="A14" s="260">
        <v>2</v>
      </c>
      <c r="B14" s="261">
        <v>102</v>
      </c>
      <c r="C14" s="261" t="s">
        <v>513</v>
      </c>
      <c r="D14" s="261" t="s">
        <v>514</v>
      </c>
      <c r="E14" s="216" t="s">
        <v>602</v>
      </c>
      <c r="F14" s="262">
        <v>2</v>
      </c>
      <c r="G14" s="263" t="s">
        <v>65</v>
      </c>
      <c r="H14" s="264">
        <v>9.98</v>
      </c>
      <c r="I14" s="263" t="s">
        <v>67</v>
      </c>
      <c r="J14" s="265" t="s">
        <v>515</v>
      </c>
      <c r="K14" s="266" t="s">
        <v>494</v>
      </c>
      <c r="L14" s="267"/>
      <c r="M14" s="266" t="s">
        <v>495</v>
      </c>
      <c r="N14" s="268"/>
    </row>
    <row r="15" spans="1:14" s="5" customFormat="1" ht="17.25" customHeight="1">
      <c r="A15" s="260">
        <v>3</v>
      </c>
      <c r="B15" s="261">
        <v>103</v>
      </c>
      <c r="C15" s="261" t="s">
        <v>516</v>
      </c>
      <c r="D15" s="261" t="s">
        <v>517</v>
      </c>
      <c r="E15" s="216" t="s">
        <v>602</v>
      </c>
      <c r="F15" s="262">
        <v>3</v>
      </c>
      <c r="G15" s="263" t="s">
        <v>65</v>
      </c>
      <c r="H15" s="264">
        <v>10.01</v>
      </c>
      <c r="I15" s="263"/>
      <c r="J15" s="265"/>
      <c r="K15" s="266" t="s">
        <v>494</v>
      </c>
      <c r="L15" s="267"/>
      <c r="M15" s="266" t="s">
        <v>494</v>
      </c>
      <c r="N15" s="268"/>
    </row>
    <row r="16" spans="1:14" s="5" customFormat="1" ht="17.25" customHeight="1">
      <c r="A16" s="260">
        <v>4</v>
      </c>
      <c r="B16" s="261">
        <v>104</v>
      </c>
      <c r="C16" s="261" t="s">
        <v>518</v>
      </c>
      <c r="D16" s="261" t="s">
        <v>519</v>
      </c>
      <c r="E16" s="216" t="s">
        <v>602</v>
      </c>
      <c r="F16" s="262">
        <v>2</v>
      </c>
      <c r="G16" s="263" t="s">
        <v>65</v>
      </c>
      <c r="H16" s="264">
        <v>10.03</v>
      </c>
      <c r="I16" s="263"/>
      <c r="J16" s="265"/>
      <c r="K16" s="266" t="s">
        <v>494</v>
      </c>
      <c r="L16" s="267"/>
      <c r="M16" s="266" t="s">
        <v>494</v>
      </c>
      <c r="N16" s="268"/>
    </row>
    <row r="17" spans="1:14" s="5" customFormat="1" ht="17.25" customHeight="1">
      <c r="A17" s="260">
        <v>5</v>
      </c>
      <c r="B17" s="261">
        <v>105</v>
      </c>
      <c r="C17" s="261" t="s">
        <v>520</v>
      </c>
      <c r="D17" s="261" t="s">
        <v>521</v>
      </c>
      <c r="E17" s="216" t="s">
        <v>602</v>
      </c>
      <c r="F17" s="262">
        <v>2</v>
      </c>
      <c r="G17" s="263" t="s">
        <v>79</v>
      </c>
      <c r="H17" s="264" t="s">
        <v>522</v>
      </c>
      <c r="I17" s="263" t="s">
        <v>115</v>
      </c>
      <c r="J17" s="265" t="s">
        <v>523</v>
      </c>
      <c r="K17" s="266"/>
      <c r="L17" s="267"/>
      <c r="M17" s="266" t="s">
        <v>494</v>
      </c>
      <c r="N17" s="268" t="s">
        <v>606</v>
      </c>
    </row>
    <row r="18" spans="1:14" s="5" customFormat="1" ht="17.25" customHeight="1">
      <c r="A18" s="260">
        <v>6</v>
      </c>
      <c r="B18" s="261">
        <v>106</v>
      </c>
      <c r="C18" s="261" t="s">
        <v>524</v>
      </c>
      <c r="D18" s="261" t="s">
        <v>525</v>
      </c>
      <c r="E18" s="216" t="s">
        <v>602</v>
      </c>
      <c r="F18" s="262">
        <v>1</v>
      </c>
      <c r="G18" s="263" t="s">
        <v>248</v>
      </c>
      <c r="H18" s="264">
        <v>2.35</v>
      </c>
      <c r="I18" s="263"/>
      <c r="J18" s="265"/>
      <c r="K18" s="266"/>
      <c r="L18" s="267"/>
      <c r="M18" s="266" t="s">
        <v>494</v>
      </c>
      <c r="N18" s="268"/>
    </row>
    <row r="19" spans="1:14" s="5" customFormat="1" ht="17.25" customHeight="1">
      <c r="A19" s="260">
        <v>7</v>
      </c>
      <c r="B19" s="261">
        <v>107</v>
      </c>
      <c r="C19" s="261" t="s">
        <v>526</v>
      </c>
      <c r="D19" s="261" t="s">
        <v>527</v>
      </c>
      <c r="E19" s="216" t="s">
        <v>602</v>
      </c>
      <c r="F19" s="262">
        <v>1</v>
      </c>
      <c r="G19" s="263" t="s">
        <v>123</v>
      </c>
      <c r="H19" s="264">
        <v>83.65</v>
      </c>
      <c r="I19" s="263"/>
      <c r="J19" s="265"/>
      <c r="K19" s="266"/>
      <c r="L19" s="267"/>
      <c r="M19" s="266" t="s">
        <v>494</v>
      </c>
      <c r="N19" s="268"/>
    </row>
    <row r="20" spans="1:14" s="5" customFormat="1" ht="17.25" customHeight="1">
      <c r="A20" s="260">
        <v>8</v>
      </c>
      <c r="B20" s="261">
        <v>108</v>
      </c>
      <c r="C20" s="261" t="s">
        <v>528</v>
      </c>
      <c r="D20" s="261" t="s">
        <v>529</v>
      </c>
      <c r="E20" s="216" t="s">
        <v>602</v>
      </c>
      <c r="F20" s="262">
        <v>1</v>
      </c>
      <c r="G20" s="263" t="s">
        <v>250</v>
      </c>
      <c r="H20" s="264">
        <v>5.85</v>
      </c>
      <c r="I20" s="263"/>
      <c r="J20" s="265"/>
      <c r="K20" s="266"/>
      <c r="L20" s="267"/>
      <c r="M20" s="266" t="s">
        <v>495</v>
      </c>
      <c r="N20" s="268" t="s">
        <v>605</v>
      </c>
    </row>
    <row r="21" spans="1:14" s="5" customFormat="1" ht="17.25" customHeight="1">
      <c r="A21" s="260">
        <v>9</v>
      </c>
      <c r="B21" s="261">
        <v>109</v>
      </c>
      <c r="C21" s="261" t="s">
        <v>530</v>
      </c>
      <c r="D21" s="261" t="s">
        <v>531</v>
      </c>
      <c r="E21" s="216" t="s">
        <v>602</v>
      </c>
      <c r="F21" s="262">
        <v>3</v>
      </c>
      <c r="G21" s="263" t="s">
        <v>252</v>
      </c>
      <c r="H21" s="264">
        <v>8.4</v>
      </c>
      <c r="I21" s="263"/>
      <c r="J21" s="265"/>
      <c r="K21" s="266" t="s">
        <v>494</v>
      </c>
      <c r="L21" s="267"/>
      <c r="M21" s="266" t="s">
        <v>495</v>
      </c>
      <c r="N21" s="268"/>
    </row>
    <row r="22" spans="1:14" s="5" customFormat="1" ht="17.25" customHeight="1">
      <c r="A22" s="260">
        <v>10</v>
      </c>
      <c r="B22" s="261">
        <v>110</v>
      </c>
      <c r="C22" s="261" t="s">
        <v>532</v>
      </c>
      <c r="D22" s="261" t="s">
        <v>533</v>
      </c>
      <c r="E22" s="216" t="s">
        <v>602</v>
      </c>
      <c r="F22" s="262">
        <v>2</v>
      </c>
      <c r="G22" s="263" t="s">
        <v>67</v>
      </c>
      <c r="H22" s="264">
        <v>20.09</v>
      </c>
      <c r="I22" s="263" t="s">
        <v>69</v>
      </c>
      <c r="J22" s="265" t="s">
        <v>534</v>
      </c>
      <c r="K22" s="266"/>
      <c r="L22" s="267"/>
      <c r="M22" s="266" t="s">
        <v>495</v>
      </c>
      <c r="N22" s="268"/>
    </row>
    <row r="23" spans="1:14" s="5" customFormat="1" ht="17.25" customHeight="1">
      <c r="A23" s="260">
        <v>11</v>
      </c>
      <c r="B23" s="261"/>
      <c r="C23" s="261"/>
      <c r="D23" s="261"/>
      <c r="E23" s="216" t="s">
        <v>602</v>
      </c>
      <c r="F23" s="262"/>
      <c r="G23" s="263"/>
      <c r="H23" s="264"/>
      <c r="I23" s="263"/>
      <c r="J23" s="265"/>
      <c r="K23" s="266"/>
      <c r="L23" s="267"/>
      <c r="M23" s="266"/>
      <c r="N23" s="268"/>
    </row>
    <row r="24" spans="1:14" s="5" customFormat="1" ht="17.25" customHeight="1">
      <c r="A24" s="260">
        <v>12</v>
      </c>
      <c r="B24" s="261"/>
      <c r="C24" s="261"/>
      <c r="D24" s="261"/>
      <c r="E24" s="216" t="s">
        <v>602</v>
      </c>
      <c r="F24" s="262"/>
      <c r="G24" s="263"/>
      <c r="H24" s="264"/>
      <c r="I24" s="263"/>
      <c r="J24" s="265"/>
      <c r="K24" s="266"/>
      <c r="L24" s="267"/>
      <c r="M24" s="266"/>
      <c r="N24" s="268"/>
    </row>
    <row r="25" spans="1:14" s="5" customFormat="1" ht="17.25" customHeight="1">
      <c r="A25" s="260">
        <v>13</v>
      </c>
      <c r="B25" s="261"/>
      <c r="C25" s="261"/>
      <c r="D25" s="261"/>
      <c r="E25" s="216" t="s">
        <v>602</v>
      </c>
      <c r="F25" s="262"/>
      <c r="G25" s="263"/>
      <c r="H25" s="264"/>
      <c r="I25" s="263"/>
      <c r="J25" s="265"/>
      <c r="K25" s="266"/>
      <c r="L25" s="267"/>
      <c r="M25" s="266"/>
      <c r="N25" s="268"/>
    </row>
    <row r="26" spans="1:14" s="5" customFormat="1" ht="17.25" customHeight="1">
      <c r="A26" s="260">
        <v>14</v>
      </c>
      <c r="B26" s="261"/>
      <c r="C26" s="261"/>
      <c r="D26" s="261"/>
      <c r="E26" s="216" t="s">
        <v>602</v>
      </c>
      <c r="F26" s="262"/>
      <c r="G26" s="263"/>
      <c r="H26" s="264"/>
      <c r="I26" s="263"/>
      <c r="J26" s="265"/>
      <c r="K26" s="266"/>
      <c r="L26" s="267"/>
      <c r="M26" s="266"/>
      <c r="N26" s="268"/>
    </row>
    <row r="27" spans="1:14" s="5" customFormat="1" ht="17.25" customHeight="1">
      <c r="A27" s="260">
        <v>15</v>
      </c>
      <c r="B27" s="261"/>
      <c r="C27" s="261"/>
      <c r="D27" s="261"/>
      <c r="E27" s="216" t="s">
        <v>602</v>
      </c>
      <c r="F27" s="262"/>
      <c r="G27" s="263"/>
      <c r="H27" s="264"/>
      <c r="I27" s="263"/>
      <c r="J27" s="265"/>
      <c r="K27" s="266"/>
      <c r="L27" s="267"/>
      <c r="M27" s="266"/>
      <c r="N27" s="268"/>
    </row>
    <row r="28" spans="1:14" s="5" customFormat="1" ht="17.25" customHeight="1">
      <c r="A28" s="260">
        <v>16</v>
      </c>
      <c r="B28" s="261"/>
      <c r="C28" s="261"/>
      <c r="D28" s="261"/>
      <c r="E28" s="216" t="s">
        <v>602</v>
      </c>
      <c r="F28" s="262"/>
      <c r="G28" s="263"/>
      <c r="H28" s="264"/>
      <c r="I28" s="263"/>
      <c r="J28" s="265"/>
      <c r="K28" s="266"/>
      <c r="L28" s="267"/>
      <c r="M28" s="266"/>
      <c r="N28" s="268"/>
    </row>
    <row r="29" spans="1:14" s="5" customFormat="1" ht="17.25" customHeight="1">
      <c r="A29" s="260">
        <v>17</v>
      </c>
      <c r="B29" s="261"/>
      <c r="C29" s="261"/>
      <c r="D29" s="261"/>
      <c r="E29" s="216" t="s">
        <v>602</v>
      </c>
      <c r="F29" s="262"/>
      <c r="G29" s="263"/>
      <c r="H29" s="264"/>
      <c r="I29" s="263"/>
      <c r="J29" s="265"/>
      <c r="K29" s="266"/>
      <c r="L29" s="267"/>
      <c r="M29" s="266"/>
      <c r="N29" s="268"/>
    </row>
    <row r="30" spans="1:14" s="5" customFormat="1" ht="17.25" customHeight="1">
      <c r="A30" s="260">
        <v>18</v>
      </c>
      <c r="B30" s="261"/>
      <c r="C30" s="261"/>
      <c r="D30" s="261"/>
      <c r="E30" s="216" t="s">
        <v>602</v>
      </c>
      <c r="F30" s="262"/>
      <c r="G30" s="263"/>
      <c r="H30" s="264"/>
      <c r="I30" s="263"/>
      <c r="J30" s="265"/>
      <c r="K30" s="266"/>
      <c r="L30" s="267"/>
      <c r="M30" s="266"/>
      <c r="N30" s="268"/>
    </row>
    <row r="31" spans="1:14" s="5" customFormat="1" ht="17.25" customHeight="1">
      <c r="A31" s="260">
        <v>19</v>
      </c>
      <c r="B31" s="261"/>
      <c r="C31" s="261"/>
      <c r="D31" s="261"/>
      <c r="E31" s="216" t="s">
        <v>602</v>
      </c>
      <c r="F31" s="262"/>
      <c r="G31" s="263"/>
      <c r="H31" s="264"/>
      <c r="I31" s="263"/>
      <c r="J31" s="265"/>
      <c r="K31" s="266"/>
      <c r="L31" s="267"/>
      <c r="M31" s="266"/>
      <c r="N31" s="268"/>
    </row>
    <row r="32" spans="1:14" s="5" customFormat="1" ht="17.25" customHeight="1">
      <c r="A32" s="260">
        <v>20</v>
      </c>
      <c r="B32" s="261"/>
      <c r="C32" s="261"/>
      <c r="D32" s="261"/>
      <c r="E32" s="216" t="s">
        <v>602</v>
      </c>
      <c r="F32" s="262"/>
      <c r="G32" s="263"/>
      <c r="H32" s="264"/>
      <c r="I32" s="263"/>
      <c r="J32" s="265"/>
      <c r="K32" s="266"/>
      <c r="L32" s="267"/>
      <c r="M32" s="266"/>
      <c r="N32" s="268"/>
    </row>
    <row r="33" spans="1:14" s="5" customFormat="1" ht="17.25" customHeight="1">
      <c r="A33" s="260">
        <v>21</v>
      </c>
      <c r="B33" s="261"/>
      <c r="C33" s="261"/>
      <c r="D33" s="261"/>
      <c r="E33" s="216" t="s">
        <v>602</v>
      </c>
      <c r="F33" s="262"/>
      <c r="G33" s="263"/>
      <c r="H33" s="264"/>
      <c r="I33" s="263"/>
      <c r="J33" s="265"/>
      <c r="K33" s="266"/>
      <c r="L33" s="267"/>
      <c r="M33" s="266"/>
      <c r="N33" s="268"/>
    </row>
    <row r="34" spans="1:14" s="5" customFormat="1" ht="17.25" customHeight="1">
      <c r="A34" s="260">
        <v>22</v>
      </c>
      <c r="B34" s="261"/>
      <c r="C34" s="261"/>
      <c r="D34" s="261"/>
      <c r="E34" s="216" t="s">
        <v>602</v>
      </c>
      <c r="F34" s="262"/>
      <c r="G34" s="263"/>
      <c r="H34" s="264"/>
      <c r="I34" s="263"/>
      <c r="J34" s="265"/>
      <c r="K34" s="266"/>
      <c r="L34" s="267"/>
      <c r="M34" s="266"/>
      <c r="N34" s="268"/>
    </row>
    <row r="35" spans="1:14" s="5" customFormat="1" ht="17.25" customHeight="1">
      <c r="A35" s="260">
        <v>23</v>
      </c>
      <c r="B35" s="261"/>
      <c r="C35" s="261"/>
      <c r="D35" s="261"/>
      <c r="E35" s="216" t="s">
        <v>602</v>
      </c>
      <c r="F35" s="262"/>
      <c r="G35" s="263"/>
      <c r="H35" s="264"/>
      <c r="I35" s="263"/>
      <c r="J35" s="265"/>
      <c r="K35" s="266"/>
      <c r="L35" s="267"/>
      <c r="M35" s="266"/>
      <c r="N35" s="268"/>
    </row>
    <row r="36" spans="1:14" s="5" customFormat="1" ht="17.25" customHeight="1">
      <c r="A36" s="260">
        <v>24</v>
      </c>
      <c r="B36" s="261"/>
      <c r="C36" s="261"/>
      <c r="D36" s="261"/>
      <c r="E36" s="216" t="s">
        <v>602</v>
      </c>
      <c r="F36" s="262"/>
      <c r="G36" s="263"/>
      <c r="H36" s="264"/>
      <c r="I36" s="263"/>
      <c r="J36" s="265"/>
      <c r="K36" s="266"/>
      <c r="L36" s="267"/>
      <c r="M36" s="266"/>
      <c r="N36" s="268"/>
    </row>
    <row r="37" spans="1:14" s="5" customFormat="1" ht="17.25" customHeight="1">
      <c r="A37" s="260">
        <v>25</v>
      </c>
      <c r="B37" s="261"/>
      <c r="C37" s="261"/>
      <c r="D37" s="261"/>
      <c r="E37" s="216" t="s">
        <v>602</v>
      </c>
      <c r="F37" s="262"/>
      <c r="G37" s="263"/>
      <c r="H37" s="264"/>
      <c r="I37" s="263"/>
      <c r="J37" s="265"/>
      <c r="K37" s="266"/>
      <c r="L37" s="267"/>
      <c r="M37" s="266"/>
      <c r="N37" s="268"/>
    </row>
    <row r="38" spans="1:14" s="5" customFormat="1" ht="17.25" customHeight="1">
      <c r="A38" s="260">
        <v>26</v>
      </c>
      <c r="B38" s="261"/>
      <c r="C38" s="261"/>
      <c r="D38" s="261"/>
      <c r="E38" s="216" t="s">
        <v>602</v>
      </c>
      <c r="F38" s="262"/>
      <c r="G38" s="263"/>
      <c r="H38" s="264"/>
      <c r="I38" s="263"/>
      <c r="J38" s="265"/>
      <c r="K38" s="266"/>
      <c r="L38" s="267"/>
      <c r="M38" s="266"/>
      <c r="N38" s="268"/>
    </row>
    <row r="39" spans="1:14" s="5" customFormat="1" ht="17.25" customHeight="1">
      <c r="A39" s="260">
        <v>27</v>
      </c>
      <c r="B39" s="261"/>
      <c r="C39" s="261"/>
      <c r="D39" s="261"/>
      <c r="E39" s="216" t="s">
        <v>602</v>
      </c>
      <c r="F39" s="262"/>
      <c r="G39" s="263"/>
      <c r="H39" s="264"/>
      <c r="I39" s="263"/>
      <c r="J39" s="265"/>
      <c r="K39" s="266"/>
      <c r="L39" s="267"/>
      <c r="M39" s="266"/>
      <c r="N39" s="268"/>
    </row>
    <row r="40" spans="1:14" s="5" customFormat="1" ht="17.25" customHeight="1">
      <c r="A40" s="260">
        <v>28</v>
      </c>
      <c r="B40" s="261"/>
      <c r="C40" s="261"/>
      <c r="D40" s="261"/>
      <c r="E40" s="216" t="s">
        <v>602</v>
      </c>
      <c r="F40" s="262"/>
      <c r="G40" s="263"/>
      <c r="H40" s="264"/>
      <c r="I40" s="263"/>
      <c r="J40" s="265"/>
      <c r="K40" s="266"/>
      <c r="L40" s="267"/>
      <c r="M40" s="266"/>
      <c r="N40" s="268"/>
    </row>
    <row r="41" spans="1:14" s="5" customFormat="1" ht="17.25" customHeight="1">
      <c r="A41" s="260">
        <v>29</v>
      </c>
      <c r="B41" s="261"/>
      <c r="C41" s="261"/>
      <c r="D41" s="261"/>
      <c r="E41" s="216" t="s">
        <v>602</v>
      </c>
      <c r="F41" s="262"/>
      <c r="G41" s="263"/>
      <c r="H41" s="264"/>
      <c r="I41" s="263"/>
      <c r="J41" s="265"/>
      <c r="K41" s="266"/>
      <c r="L41" s="267"/>
      <c r="M41" s="266"/>
      <c r="N41" s="268"/>
    </row>
    <row r="42" spans="1:14" s="5" customFormat="1" ht="17.25" customHeight="1">
      <c r="A42" s="260">
        <v>30</v>
      </c>
      <c r="B42" s="261"/>
      <c r="C42" s="261"/>
      <c r="D42" s="261"/>
      <c r="E42" s="216" t="s">
        <v>602</v>
      </c>
      <c r="F42" s="262"/>
      <c r="G42" s="263"/>
      <c r="H42" s="264"/>
      <c r="I42" s="263"/>
      <c r="J42" s="265"/>
      <c r="K42" s="266"/>
      <c r="L42" s="267"/>
      <c r="M42" s="266"/>
      <c r="N42" s="268"/>
    </row>
    <row r="43" spans="1:14" s="5" customFormat="1" ht="17.25" customHeight="1">
      <c r="A43" s="260">
        <v>31</v>
      </c>
      <c r="B43" s="261"/>
      <c r="C43" s="261"/>
      <c r="D43" s="261"/>
      <c r="E43" s="216" t="s">
        <v>602</v>
      </c>
      <c r="F43" s="262"/>
      <c r="G43" s="263"/>
      <c r="H43" s="264"/>
      <c r="I43" s="263"/>
      <c r="J43" s="265"/>
      <c r="K43" s="266"/>
      <c r="L43" s="267"/>
      <c r="M43" s="266"/>
      <c r="N43" s="268"/>
    </row>
    <row r="44" spans="1:14" s="5" customFormat="1" ht="17.25" customHeight="1">
      <c r="A44" s="260">
        <v>32</v>
      </c>
      <c r="B44" s="261"/>
      <c r="C44" s="261"/>
      <c r="D44" s="261"/>
      <c r="E44" s="216" t="s">
        <v>602</v>
      </c>
      <c r="F44" s="262"/>
      <c r="G44" s="263"/>
      <c r="H44" s="264"/>
      <c r="I44" s="263"/>
      <c r="J44" s="265"/>
      <c r="K44" s="266"/>
      <c r="L44" s="267"/>
      <c r="M44" s="266"/>
      <c r="N44" s="268"/>
    </row>
    <row r="45" spans="1:14" s="5" customFormat="1" ht="17.25" customHeight="1">
      <c r="A45" s="260">
        <v>33</v>
      </c>
      <c r="B45" s="261"/>
      <c r="C45" s="261"/>
      <c r="D45" s="261"/>
      <c r="E45" s="216" t="s">
        <v>602</v>
      </c>
      <c r="F45" s="262"/>
      <c r="G45" s="263"/>
      <c r="H45" s="264"/>
      <c r="I45" s="263"/>
      <c r="J45" s="265"/>
      <c r="K45" s="266"/>
      <c r="L45" s="267"/>
      <c r="M45" s="266"/>
      <c r="N45" s="268"/>
    </row>
    <row r="46" spans="1:14" s="5" customFormat="1" ht="17.25" customHeight="1">
      <c r="A46" s="260">
        <v>34</v>
      </c>
      <c r="B46" s="261"/>
      <c r="C46" s="261"/>
      <c r="D46" s="261"/>
      <c r="E46" s="216" t="s">
        <v>602</v>
      </c>
      <c r="F46" s="262"/>
      <c r="G46" s="263"/>
      <c r="H46" s="264"/>
      <c r="I46" s="263"/>
      <c r="J46" s="265"/>
      <c r="K46" s="266"/>
      <c r="L46" s="267"/>
      <c r="M46" s="266"/>
      <c r="N46" s="268"/>
    </row>
    <row r="47" spans="1:14" s="5" customFormat="1" ht="17.25" customHeight="1">
      <c r="A47" s="260">
        <v>35</v>
      </c>
      <c r="B47" s="261"/>
      <c r="C47" s="261"/>
      <c r="D47" s="261"/>
      <c r="E47" s="216" t="s">
        <v>602</v>
      </c>
      <c r="F47" s="262"/>
      <c r="G47" s="263"/>
      <c r="H47" s="264"/>
      <c r="I47" s="263"/>
      <c r="J47" s="265"/>
      <c r="K47" s="266"/>
      <c r="L47" s="267"/>
      <c r="M47" s="266"/>
      <c r="N47" s="268"/>
    </row>
    <row r="48" spans="1:14" s="5" customFormat="1" ht="17.25" customHeight="1">
      <c r="A48" s="260">
        <v>36</v>
      </c>
      <c r="B48" s="261"/>
      <c r="C48" s="261"/>
      <c r="D48" s="261"/>
      <c r="E48" s="216" t="s">
        <v>602</v>
      </c>
      <c r="F48" s="262"/>
      <c r="G48" s="263"/>
      <c r="H48" s="264"/>
      <c r="I48" s="263"/>
      <c r="J48" s="265"/>
      <c r="K48" s="266"/>
      <c r="L48" s="267"/>
      <c r="M48" s="266"/>
      <c r="N48" s="268"/>
    </row>
    <row r="49" spans="1:14" s="5" customFormat="1" ht="17.25" customHeight="1">
      <c r="A49" s="260">
        <v>37</v>
      </c>
      <c r="B49" s="261"/>
      <c r="C49" s="261"/>
      <c r="D49" s="261"/>
      <c r="E49" s="216" t="s">
        <v>602</v>
      </c>
      <c r="F49" s="262"/>
      <c r="G49" s="263"/>
      <c r="H49" s="264"/>
      <c r="I49" s="263"/>
      <c r="J49" s="265"/>
      <c r="K49" s="266"/>
      <c r="L49" s="267"/>
      <c r="M49" s="266"/>
      <c r="N49" s="268"/>
    </row>
    <row r="50" spans="1:14" s="5" customFormat="1" ht="17.25" customHeight="1">
      <c r="A50" s="260">
        <v>38</v>
      </c>
      <c r="B50" s="261"/>
      <c r="C50" s="261"/>
      <c r="D50" s="261"/>
      <c r="E50" s="216" t="s">
        <v>602</v>
      </c>
      <c r="F50" s="262"/>
      <c r="G50" s="263"/>
      <c r="H50" s="264"/>
      <c r="I50" s="263"/>
      <c r="J50" s="265"/>
      <c r="K50" s="266"/>
      <c r="L50" s="267"/>
      <c r="M50" s="266"/>
      <c r="N50" s="268"/>
    </row>
    <row r="51" spans="1:14" s="5" customFormat="1" ht="17.25" customHeight="1">
      <c r="A51" s="260">
        <v>39</v>
      </c>
      <c r="B51" s="261"/>
      <c r="C51" s="261"/>
      <c r="D51" s="261"/>
      <c r="E51" s="216" t="s">
        <v>602</v>
      </c>
      <c r="F51" s="262"/>
      <c r="G51" s="263"/>
      <c r="H51" s="264"/>
      <c r="I51" s="263"/>
      <c r="J51" s="265"/>
      <c r="K51" s="266"/>
      <c r="L51" s="267"/>
      <c r="M51" s="266"/>
      <c r="N51" s="268"/>
    </row>
    <row r="52" spans="1:14" s="5" customFormat="1" ht="17.25" customHeight="1">
      <c r="A52" s="260">
        <v>40</v>
      </c>
      <c r="B52" s="261"/>
      <c r="C52" s="261"/>
      <c r="D52" s="261"/>
      <c r="E52" s="216" t="s">
        <v>602</v>
      </c>
      <c r="F52" s="262"/>
      <c r="G52" s="263"/>
      <c r="H52" s="264"/>
      <c r="I52" s="263"/>
      <c r="J52" s="265"/>
      <c r="K52" s="266"/>
      <c r="L52" s="267"/>
      <c r="M52" s="266"/>
      <c r="N52" s="268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electLockedCells="1"/>
  <mergeCells count="14">
    <mergeCell ref="K10:N10"/>
    <mergeCell ref="H8:I8"/>
    <mergeCell ref="A3:B3"/>
    <mergeCell ref="G10:H10"/>
    <mergeCell ref="I10:J10"/>
    <mergeCell ref="C3:D3"/>
    <mergeCell ref="B9:B10"/>
    <mergeCell ref="C2:E2"/>
    <mergeCell ref="G3:H3"/>
    <mergeCell ref="I3:L3"/>
    <mergeCell ref="A1:B1"/>
    <mergeCell ref="C1:E1"/>
    <mergeCell ref="G1:I1"/>
    <mergeCell ref="J1:N1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zoomScalePageLayoutView="0" workbookViewId="0" topLeftCell="A1">
      <selection activeCell="B3" sqref="B3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3.5">
      <c r="A1" s="205" t="s">
        <v>391</v>
      </c>
    </row>
    <row r="2" spans="1:3" ht="12.75">
      <c r="A2" s="2" t="s">
        <v>565</v>
      </c>
      <c r="B2" s="2"/>
      <c r="C2" s="2"/>
    </row>
    <row r="3" spans="1:3" ht="12.75">
      <c r="A3" s="2"/>
      <c r="B3" s="2"/>
      <c r="C3" s="2"/>
    </row>
    <row r="4" spans="1:11" ht="12.75">
      <c r="A4" s="206" t="s">
        <v>392</v>
      </c>
      <c r="B4" s="2"/>
      <c r="C4" s="2"/>
      <c r="E4" s="206" t="s">
        <v>566</v>
      </c>
      <c r="F4" s="2"/>
      <c r="G4" s="2"/>
      <c r="H4" s="2"/>
      <c r="I4" s="206" t="s">
        <v>567</v>
      </c>
      <c r="J4" s="2"/>
      <c r="K4" s="2"/>
    </row>
    <row r="5" spans="1:11" ht="12.75">
      <c r="A5" s="207"/>
      <c r="B5" s="208" t="s">
        <v>393</v>
      </c>
      <c r="C5" s="209" t="s">
        <v>490</v>
      </c>
      <c r="E5" s="207"/>
      <c r="F5" s="208" t="s">
        <v>393</v>
      </c>
      <c r="G5" s="209" t="s">
        <v>490</v>
      </c>
      <c r="H5" s="2"/>
      <c r="I5" s="207"/>
      <c r="J5" s="208" t="s">
        <v>568</v>
      </c>
      <c r="K5" s="209" t="s">
        <v>490</v>
      </c>
    </row>
    <row r="6" spans="1:11" ht="12.75">
      <c r="A6" s="210">
        <v>1</v>
      </c>
      <c r="B6" s="211" t="s">
        <v>394</v>
      </c>
      <c r="C6" s="212" t="s">
        <v>395</v>
      </c>
      <c r="E6" s="210">
        <v>1</v>
      </c>
      <c r="F6" s="211" t="s">
        <v>536</v>
      </c>
      <c r="G6" s="212" t="s">
        <v>569</v>
      </c>
      <c r="H6" s="2"/>
      <c r="I6" s="213">
        <v>1</v>
      </c>
      <c r="J6" s="207" t="s">
        <v>570</v>
      </c>
      <c r="K6" s="214" t="s">
        <v>571</v>
      </c>
    </row>
    <row r="7" spans="1:11" ht="12.75">
      <c r="A7" s="213">
        <v>2</v>
      </c>
      <c r="B7" s="207" t="s">
        <v>396</v>
      </c>
      <c r="C7" s="214" t="s">
        <v>397</v>
      </c>
      <c r="E7" s="213">
        <v>2</v>
      </c>
      <c r="F7" s="207" t="s">
        <v>537</v>
      </c>
      <c r="G7" s="214" t="s">
        <v>538</v>
      </c>
      <c r="H7" s="2"/>
      <c r="I7" s="213">
        <v>2</v>
      </c>
      <c r="J7" s="207" t="s">
        <v>572</v>
      </c>
      <c r="K7" s="214" t="s">
        <v>572</v>
      </c>
    </row>
    <row r="8" spans="1:11" ht="12.75">
      <c r="A8" s="213">
        <v>3</v>
      </c>
      <c r="B8" s="207" t="s">
        <v>398</v>
      </c>
      <c r="C8" s="214" t="s">
        <v>399</v>
      </c>
      <c r="E8" s="213">
        <v>3</v>
      </c>
      <c r="F8" s="207" t="s">
        <v>539</v>
      </c>
      <c r="G8" s="214" t="s">
        <v>540</v>
      </c>
      <c r="H8" s="2"/>
      <c r="I8" s="213">
        <v>3</v>
      </c>
      <c r="J8" s="207" t="s">
        <v>573</v>
      </c>
      <c r="K8" s="214" t="s">
        <v>573</v>
      </c>
    </row>
    <row r="9" spans="1:11" ht="12.75">
      <c r="A9" s="213">
        <v>4</v>
      </c>
      <c r="B9" s="207" t="s">
        <v>400</v>
      </c>
      <c r="C9" s="214" t="s">
        <v>401</v>
      </c>
      <c r="E9" s="213">
        <v>4</v>
      </c>
      <c r="F9" s="207" t="s">
        <v>541</v>
      </c>
      <c r="G9" s="214" t="s">
        <v>542</v>
      </c>
      <c r="H9" s="2"/>
      <c r="I9" s="213">
        <v>4</v>
      </c>
      <c r="J9" s="207" t="s">
        <v>574</v>
      </c>
      <c r="K9" s="214" t="s">
        <v>575</v>
      </c>
    </row>
    <row r="10" spans="1:11" ht="12.75">
      <c r="A10" s="213">
        <v>5</v>
      </c>
      <c r="B10" s="207" t="s">
        <v>402</v>
      </c>
      <c r="C10" s="214" t="s">
        <v>403</v>
      </c>
      <c r="E10" s="213">
        <v>5</v>
      </c>
      <c r="F10" s="207" t="s">
        <v>543</v>
      </c>
      <c r="G10" s="214" t="s">
        <v>544</v>
      </c>
      <c r="H10" s="2"/>
      <c r="I10" s="213">
        <v>5</v>
      </c>
      <c r="J10" s="207" t="s">
        <v>576</v>
      </c>
      <c r="K10" s="214" t="s">
        <v>577</v>
      </c>
    </row>
    <row r="11" spans="1:11" ht="12.75">
      <c r="A11" s="213">
        <v>6</v>
      </c>
      <c r="B11" s="207" t="s">
        <v>404</v>
      </c>
      <c r="C11" s="214" t="s">
        <v>405</v>
      </c>
      <c r="E11" s="213">
        <v>6</v>
      </c>
      <c r="F11" s="207" t="s">
        <v>545</v>
      </c>
      <c r="G11" s="214" t="s">
        <v>546</v>
      </c>
      <c r="H11" s="2"/>
      <c r="I11" s="213">
        <v>6</v>
      </c>
      <c r="J11" s="207"/>
      <c r="K11" s="214"/>
    </row>
    <row r="12" spans="1:11" ht="12.75">
      <c r="A12" s="213">
        <v>7</v>
      </c>
      <c r="B12" s="207" t="s">
        <v>406</v>
      </c>
      <c r="C12" s="214" t="s">
        <v>407</v>
      </c>
      <c r="E12" s="213">
        <v>7</v>
      </c>
      <c r="F12" s="207" t="s">
        <v>547</v>
      </c>
      <c r="G12" s="214" t="s">
        <v>548</v>
      </c>
      <c r="H12" s="2"/>
      <c r="I12" s="213">
        <v>7</v>
      </c>
      <c r="J12" s="207"/>
      <c r="K12" s="214"/>
    </row>
    <row r="13" spans="1:11" ht="12.75">
      <c r="A13" s="213">
        <v>8</v>
      </c>
      <c r="B13" s="207" t="s">
        <v>408</v>
      </c>
      <c r="C13" s="214" t="s">
        <v>409</v>
      </c>
      <c r="E13" s="213">
        <v>8</v>
      </c>
      <c r="F13" s="207" t="s">
        <v>578</v>
      </c>
      <c r="G13" s="214" t="s">
        <v>579</v>
      </c>
      <c r="H13" s="2"/>
      <c r="I13" s="281" t="s">
        <v>580</v>
      </c>
      <c r="J13" s="282"/>
      <c r="K13" s="283"/>
    </row>
    <row r="14" spans="1:11" ht="12.75">
      <c r="A14" s="213">
        <v>9</v>
      </c>
      <c r="B14" s="207" t="s">
        <v>410</v>
      </c>
      <c r="C14" s="214" t="s">
        <v>411</v>
      </c>
      <c r="E14" s="213">
        <v>9</v>
      </c>
      <c r="F14" s="207" t="s">
        <v>581</v>
      </c>
      <c r="G14" s="214" t="s">
        <v>582</v>
      </c>
      <c r="H14" s="2"/>
      <c r="I14" s="281" t="s">
        <v>583</v>
      </c>
      <c r="J14" s="282"/>
      <c r="K14" s="283"/>
    </row>
    <row r="15" spans="1:11" ht="12.75">
      <c r="A15" s="213">
        <v>10</v>
      </c>
      <c r="B15" s="207" t="s">
        <v>412</v>
      </c>
      <c r="C15" s="214" t="s">
        <v>413</v>
      </c>
      <c r="E15" s="213">
        <v>10</v>
      </c>
      <c r="F15" s="207" t="s">
        <v>549</v>
      </c>
      <c r="G15" s="214" t="s">
        <v>550</v>
      </c>
      <c r="H15" s="2"/>
      <c r="I15" s="1" t="s">
        <v>584</v>
      </c>
      <c r="J15" s="2"/>
      <c r="K15" s="2"/>
    </row>
    <row r="16" spans="1:11" ht="12.75">
      <c r="A16" s="213">
        <v>11</v>
      </c>
      <c r="B16" s="207" t="s">
        <v>414</v>
      </c>
      <c r="C16" s="214" t="s">
        <v>415</v>
      </c>
      <c r="E16" s="213">
        <v>11</v>
      </c>
      <c r="F16" s="207" t="s">
        <v>551</v>
      </c>
      <c r="G16" s="214" t="s">
        <v>552</v>
      </c>
      <c r="H16" s="2"/>
      <c r="I16" s="284"/>
      <c r="J16" s="285"/>
      <c r="K16" s="286"/>
    </row>
    <row r="17" spans="1:11" ht="12.75">
      <c r="A17" s="213">
        <v>12</v>
      </c>
      <c r="B17" s="207" t="s">
        <v>416</v>
      </c>
      <c r="C17" s="214" t="s">
        <v>417</v>
      </c>
      <c r="E17" s="213">
        <v>12</v>
      </c>
      <c r="F17" s="207" t="s">
        <v>553</v>
      </c>
      <c r="G17" s="214" t="s">
        <v>554</v>
      </c>
      <c r="H17" s="2"/>
      <c r="I17" s="284"/>
      <c r="J17" s="285"/>
      <c r="K17" s="286"/>
    </row>
    <row r="18" spans="1:8" ht="12.75">
      <c r="A18" s="213">
        <v>13</v>
      </c>
      <c r="B18" s="207" t="s">
        <v>418</v>
      </c>
      <c r="C18" s="214" t="s">
        <v>419</v>
      </c>
      <c r="E18" s="213">
        <v>13</v>
      </c>
      <c r="F18" s="207" t="s">
        <v>585</v>
      </c>
      <c r="G18" s="214" t="s">
        <v>586</v>
      </c>
      <c r="H18" s="2"/>
    </row>
    <row r="19" spans="1:11" ht="12.75">
      <c r="A19" s="213">
        <v>14</v>
      </c>
      <c r="B19" s="207" t="s">
        <v>420</v>
      </c>
      <c r="C19" s="214" t="s">
        <v>421</v>
      </c>
      <c r="E19" s="213">
        <v>14</v>
      </c>
      <c r="F19" s="207" t="s">
        <v>555</v>
      </c>
      <c r="G19" s="214" t="s">
        <v>556</v>
      </c>
      <c r="H19" s="2"/>
      <c r="I19" s="284"/>
      <c r="J19" s="285"/>
      <c r="K19" s="286"/>
    </row>
    <row r="20" spans="1:11" ht="12.75">
      <c r="A20" s="213">
        <v>15</v>
      </c>
      <c r="B20" s="207" t="s">
        <v>422</v>
      </c>
      <c r="C20" s="214" t="s">
        <v>423</v>
      </c>
      <c r="E20" s="213">
        <v>15</v>
      </c>
      <c r="F20" s="207" t="s">
        <v>557</v>
      </c>
      <c r="G20" s="214" t="s">
        <v>558</v>
      </c>
      <c r="H20" s="2"/>
      <c r="I20" s="284"/>
      <c r="J20" s="285"/>
      <c r="K20" s="286"/>
    </row>
    <row r="21" spans="1:11" ht="12.75">
      <c r="A21" s="213">
        <v>16</v>
      </c>
      <c r="B21" s="207" t="s">
        <v>424</v>
      </c>
      <c r="C21" s="214" t="s">
        <v>425</v>
      </c>
      <c r="E21" s="213">
        <v>16</v>
      </c>
      <c r="F21" s="207" t="s">
        <v>587</v>
      </c>
      <c r="G21" s="214" t="s">
        <v>588</v>
      </c>
      <c r="H21" s="2"/>
      <c r="I21" s="284"/>
      <c r="J21" s="285"/>
      <c r="K21" s="286"/>
    </row>
    <row r="22" spans="1:11" ht="12.75">
      <c r="A22" s="213">
        <v>17</v>
      </c>
      <c r="B22" s="207" t="s">
        <v>426</v>
      </c>
      <c r="C22" s="214" t="s">
        <v>427</v>
      </c>
      <c r="E22" s="213">
        <v>17</v>
      </c>
      <c r="F22" s="207" t="s">
        <v>559</v>
      </c>
      <c r="G22" s="214" t="s">
        <v>560</v>
      </c>
      <c r="H22" s="2"/>
      <c r="I22" s="284"/>
      <c r="J22" s="285"/>
      <c r="K22" s="286"/>
    </row>
    <row r="23" spans="1:11" ht="12.75">
      <c r="A23" s="213">
        <v>18</v>
      </c>
      <c r="B23" s="207" t="s">
        <v>428</v>
      </c>
      <c r="C23" s="214" t="s">
        <v>429</v>
      </c>
      <c r="E23" s="213">
        <v>18</v>
      </c>
      <c r="F23" s="207" t="s">
        <v>561</v>
      </c>
      <c r="G23" s="214" t="s">
        <v>562</v>
      </c>
      <c r="H23" s="2"/>
      <c r="I23" s="284"/>
      <c r="J23" s="285"/>
      <c r="K23" s="286"/>
    </row>
    <row r="24" spans="1:11" ht="12.75">
      <c r="A24" s="213">
        <v>19</v>
      </c>
      <c r="B24" s="207" t="s">
        <v>430</v>
      </c>
      <c r="C24" s="214" t="s">
        <v>431</v>
      </c>
      <c r="E24" s="213">
        <v>19</v>
      </c>
      <c r="F24" s="207" t="s">
        <v>563</v>
      </c>
      <c r="G24" s="214" t="s">
        <v>564</v>
      </c>
      <c r="H24" s="2"/>
      <c r="I24" s="284"/>
      <c r="J24" s="285"/>
      <c r="K24" s="286"/>
    </row>
    <row r="25" spans="1:11" ht="12.75">
      <c r="A25" s="213">
        <v>20</v>
      </c>
      <c r="B25" s="207" t="s">
        <v>432</v>
      </c>
      <c r="C25" s="214" t="s">
        <v>433</v>
      </c>
      <c r="E25" s="213">
        <v>20</v>
      </c>
      <c r="F25" s="207" t="s">
        <v>589</v>
      </c>
      <c r="G25" s="214" t="s">
        <v>590</v>
      </c>
      <c r="H25" s="2"/>
      <c r="I25" s="284"/>
      <c r="J25" s="285"/>
      <c r="K25" s="286"/>
    </row>
    <row r="26" spans="1:11" ht="12.75">
      <c r="A26" s="213">
        <v>21</v>
      </c>
      <c r="B26" s="207" t="s">
        <v>434</v>
      </c>
      <c r="C26" s="214" t="s">
        <v>435</v>
      </c>
      <c r="E26" s="213">
        <v>21</v>
      </c>
      <c r="F26" s="207" t="s">
        <v>591</v>
      </c>
      <c r="G26" s="214" t="s">
        <v>592</v>
      </c>
      <c r="H26" s="2"/>
      <c r="I26" s="284"/>
      <c r="J26" s="285"/>
      <c r="K26" s="286"/>
    </row>
    <row r="27" spans="1:11" ht="12.75">
      <c r="A27" s="213">
        <v>22</v>
      </c>
      <c r="B27" s="207" t="s">
        <v>436</v>
      </c>
      <c r="C27" s="214" t="s">
        <v>437</v>
      </c>
      <c r="E27" s="213">
        <v>22</v>
      </c>
      <c r="F27" s="207" t="s">
        <v>593</v>
      </c>
      <c r="G27" s="214" t="s">
        <v>594</v>
      </c>
      <c r="H27" s="2"/>
      <c r="I27" s="284"/>
      <c r="J27" s="285"/>
      <c r="K27" s="286"/>
    </row>
    <row r="28" spans="1:3" ht="12.75">
      <c r="A28" s="213">
        <v>23</v>
      </c>
      <c r="B28" s="207" t="s">
        <v>438</v>
      </c>
      <c r="C28" s="214" t="s">
        <v>439</v>
      </c>
    </row>
    <row r="29" spans="1:3" ht="12.75">
      <c r="A29" s="213">
        <v>24</v>
      </c>
      <c r="B29" s="207" t="s">
        <v>440</v>
      </c>
      <c r="C29" s="214" t="s">
        <v>441</v>
      </c>
    </row>
    <row r="30" spans="1:3" ht="12.75">
      <c r="A30" s="213">
        <v>25</v>
      </c>
      <c r="B30" s="207" t="s">
        <v>442</v>
      </c>
      <c r="C30" s="214" t="s">
        <v>443</v>
      </c>
    </row>
    <row r="31" spans="1:3" ht="12.75">
      <c r="A31" s="213">
        <v>26</v>
      </c>
      <c r="B31" s="207" t="s">
        <v>444</v>
      </c>
      <c r="C31" s="214" t="s">
        <v>445</v>
      </c>
    </row>
    <row r="32" spans="1:3" ht="12.75">
      <c r="A32" s="213">
        <v>27</v>
      </c>
      <c r="B32" s="207" t="s">
        <v>446</v>
      </c>
      <c r="C32" s="214" t="s">
        <v>447</v>
      </c>
    </row>
    <row r="33" spans="1:3" ht="12.75">
      <c r="A33" s="213">
        <v>28</v>
      </c>
      <c r="B33" s="207" t="s">
        <v>448</v>
      </c>
      <c r="C33" s="214" t="s">
        <v>449</v>
      </c>
    </row>
    <row r="34" spans="1:3" ht="12.75">
      <c r="A34" s="213">
        <v>29</v>
      </c>
      <c r="B34" s="207" t="s">
        <v>450</v>
      </c>
      <c r="C34" s="214" t="s">
        <v>451</v>
      </c>
    </row>
    <row r="35" spans="1:3" ht="12.75">
      <c r="A35" s="213">
        <v>30</v>
      </c>
      <c r="B35" s="207" t="s">
        <v>452</v>
      </c>
      <c r="C35" s="214" t="s">
        <v>453</v>
      </c>
    </row>
    <row r="36" spans="1:3" ht="12.75">
      <c r="A36" s="213">
        <v>31</v>
      </c>
      <c r="B36" s="207" t="s">
        <v>454</v>
      </c>
      <c r="C36" s="214" t="s">
        <v>455</v>
      </c>
    </row>
    <row r="37" spans="1:3" ht="12.75">
      <c r="A37" s="213">
        <v>32</v>
      </c>
      <c r="B37" s="207" t="s">
        <v>456</v>
      </c>
      <c r="C37" s="214" t="s">
        <v>457</v>
      </c>
    </row>
    <row r="38" spans="1:3" ht="12.75">
      <c r="A38" s="213">
        <v>33</v>
      </c>
      <c r="B38" s="207" t="s">
        <v>458</v>
      </c>
      <c r="C38" s="214" t="s">
        <v>459</v>
      </c>
    </row>
    <row r="39" spans="1:3" ht="12.75">
      <c r="A39" s="213">
        <v>34</v>
      </c>
      <c r="B39" s="207" t="s">
        <v>460</v>
      </c>
      <c r="C39" s="214" t="s">
        <v>461</v>
      </c>
    </row>
    <row r="40" spans="1:3" ht="12.75">
      <c r="A40" s="213">
        <v>35</v>
      </c>
      <c r="B40" s="207" t="s">
        <v>462</v>
      </c>
      <c r="C40" s="214" t="s">
        <v>463</v>
      </c>
    </row>
    <row r="41" spans="1:3" ht="12.75">
      <c r="A41" s="213">
        <v>36</v>
      </c>
      <c r="B41" s="207" t="s">
        <v>464</v>
      </c>
      <c r="C41" s="214" t="s">
        <v>465</v>
      </c>
    </row>
    <row r="42" spans="1:3" ht="12.75">
      <c r="A42" s="213">
        <v>37</v>
      </c>
      <c r="B42" s="207" t="s">
        <v>466</v>
      </c>
      <c r="C42" s="214" t="s">
        <v>467</v>
      </c>
    </row>
    <row r="43" spans="1:3" ht="12.75">
      <c r="A43" s="213">
        <v>38</v>
      </c>
      <c r="B43" s="207" t="s">
        <v>468</v>
      </c>
      <c r="C43" s="214" t="s">
        <v>469</v>
      </c>
    </row>
    <row r="44" spans="1:3" ht="12.75">
      <c r="A44" s="213">
        <v>39</v>
      </c>
      <c r="B44" s="207" t="s">
        <v>470</v>
      </c>
      <c r="C44" s="214" t="s">
        <v>471</v>
      </c>
    </row>
    <row r="45" spans="1:3" ht="12.75">
      <c r="A45" s="213">
        <v>40</v>
      </c>
      <c r="B45" s="207" t="s">
        <v>472</v>
      </c>
      <c r="C45" s="214" t="s">
        <v>473</v>
      </c>
    </row>
    <row r="46" spans="1:3" ht="12.75">
      <c r="A46" s="213">
        <v>41</v>
      </c>
      <c r="B46" s="207" t="s">
        <v>474</v>
      </c>
      <c r="C46" s="214" t="s">
        <v>475</v>
      </c>
    </row>
    <row r="47" spans="1:3" ht="12.75">
      <c r="A47" s="213">
        <v>42</v>
      </c>
      <c r="B47" s="207" t="s">
        <v>476</v>
      </c>
      <c r="C47" s="214" t="s">
        <v>477</v>
      </c>
    </row>
    <row r="48" spans="1:3" ht="12.75">
      <c r="A48" s="213">
        <v>43</v>
      </c>
      <c r="B48" s="207" t="s">
        <v>478</v>
      </c>
      <c r="C48" s="214" t="s">
        <v>479</v>
      </c>
    </row>
    <row r="49" spans="1:3" ht="12.75">
      <c r="A49" s="213">
        <v>44</v>
      </c>
      <c r="B49" s="207" t="s">
        <v>480</v>
      </c>
      <c r="C49" s="214" t="s">
        <v>481</v>
      </c>
    </row>
    <row r="50" spans="1:3" ht="12.75">
      <c r="A50" s="213">
        <v>45</v>
      </c>
      <c r="B50" s="207" t="s">
        <v>482</v>
      </c>
      <c r="C50" s="214" t="s">
        <v>483</v>
      </c>
    </row>
    <row r="51" spans="1:3" ht="12.75">
      <c r="A51" s="213">
        <v>46</v>
      </c>
      <c r="B51" s="207" t="s">
        <v>484</v>
      </c>
      <c r="C51" s="214" t="s">
        <v>485</v>
      </c>
    </row>
    <row r="52" spans="1:3" ht="12.75">
      <c r="A52" s="213">
        <v>47</v>
      </c>
      <c r="B52" s="207" t="s">
        <v>486</v>
      </c>
      <c r="C52" s="214" t="s">
        <v>487</v>
      </c>
    </row>
    <row r="53" spans="1:3" ht="12.75">
      <c r="A53" s="213">
        <v>48</v>
      </c>
      <c r="B53" s="207" t="s">
        <v>488</v>
      </c>
      <c r="C53" s="214" t="s">
        <v>489</v>
      </c>
    </row>
    <row r="54" spans="1:3" ht="12.75">
      <c r="A54" s="207"/>
      <c r="B54" s="207"/>
      <c r="C54" s="214"/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62"/>
  <sheetViews>
    <sheetView showGridLines="0" showRowColHeaders="0" zoomScalePageLayoutView="0" workbookViewId="0" topLeftCell="A1">
      <selection activeCell="D6" sqref="D6"/>
    </sheetView>
  </sheetViews>
  <sheetFormatPr defaultColWidth="8.875" defaultRowHeight="13.5"/>
  <cols>
    <col min="1" max="1" width="11.00390625" style="0" bestFit="1" customWidth="1"/>
    <col min="2" max="2" width="10.125" style="0" customWidth="1"/>
    <col min="3" max="3" width="23.125" style="0" customWidth="1"/>
    <col min="4" max="4" width="27.25390625" style="0" customWidth="1"/>
    <col min="5" max="5" width="3.375" style="0" customWidth="1"/>
    <col min="6" max="6" width="2.25390625" style="0" customWidth="1"/>
    <col min="7" max="7" width="4.00390625" style="0" customWidth="1"/>
    <col min="8" max="8" width="3.875" style="0" customWidth="1"/>
    <col min="9" max="9" width="18.375" style="0" customWidth="1"/>
    <col min="10" max="10" width="20.875" style="0" customWidth="1"/>
    <col min="11" max="11" width="4.00390625" style="0" customWidth="1"/>
    <col min="12" max="12" width="3.875" style="0" customWidth="1"/>
    <col min="13" max="13" width="18.375" style="0" customWidth="1"/>
    <col min="14" max="14" width="13.00390625" style="0" customWidth="1"/>
  </cols>
  <sheetData>
    <row r="1" spans="1:6" ht="27.75" customHeight="1">
      <c r="A1" s="321" t="s">
        <v>595</v>
      </c>
      <c r="B1" s="321"/>
      <c r="C1" s="321"/>
      <c r="D1" s="321"/>
      <c r="E1" s="321"/>
      <c r="F1" s="321"/>
    </row>
    <row r="2" spans="1:6" ht="22.5">
      <c r="A2" s="19"/>
      <c r="B2" s="19"/>
      <c r="C2" s="19"/>
      <c r="D2" s="19"/>
      <c r="E2" s="18"/>
      <c r="F2" s="18"/>
    </row>
    <row r="3" spans="1:14" s="20" customFormat="1" ht="25.5" customHeight="1">
      <c r="A3" s="323" t="s">
        <v>614</v>
      </c>
      <c r="B3" s="323"/>
      <c r="C3" s="142" t="s">
        <v>491</v>
      </c>
      <c r="D3" s="291"/>
      <c r="E3" s="75"/>
      <c r="H3"/>
      <c r="I3"/>
      <c r="J3"/>
      <c r="K3"/>
      <c r="L3"/>
      <c r="M3"/>
      <c r="N3"/>
    </row>
    <row r="4" spans="1:14" s="20" customFormat="1" ht="33" customHeight="1">
      <c r="A4" s="294"/>
      <c r="B4" s="294"/>
      <c r="C4" s="21"/>
      <c r="D4" s="303" t="s">
        <v>607</v>
      </c>
      <c r="E4" s="21"/>
      <c r="H4" s="2"/>
      <c r="I4" s="2"/>
      <c r="J4" s="2"/>
      <c r="K4" s="2"/>
      <c r="L4" s="2"/>
      <c r="M4" s="2"/>
      <c r="N4"/>
    </row>
    <row r="5" spans="1:12" ht="13.5">
      <c r="A5" s="295"/>
      <c r="B5" s="295"/>
      <c r="H5" s="287"/>
      <c r="I5" s="288"/>
      <c r="J5" s="288"/>
      <c r="K5" s="288"/>
      <c r="L5" s="288"/>
    </row>
    <row r="6" spans="1:13" ht="25.5" customHeight="1">
      <c r="A6" s="322" t="s">
        <v>345</v>
      </c>
      <c r="B6" s="322"/>
      <c r="C6" s="143" t="s">
        <v>347</v>
      </c>
      <c r="D6" s="292"/>
      <c r="H6" s="285"/>
      <c r="I6" s="285"/>
      <c r="J6" s="285"/>
      <c r="K6" s="285"/>
      <c r="L6" s="285"/>
      <c r="M6" s="2"/>
    </row>
    <row r="7" spans="1:12" ht="25.5" customHeight="1">
      <c r="A7" s="295"/>
      <c r="B7" s="295"/>
      <c r="C7" s="143" t="s">
        <v>346</v>
      </c>
      <c r="D7" s="293"/>
      <c r="H7" s="286"/>
      <c r="I7" s="285"/>
      <c r="J7" s="285"/>
      <c r="K7" s="288"/>
      <c r="L7" s="288"/>
    </row>
    <row r="8" spans="1:12" ht="12.75">
      <c r="A8" s="295"/>
      <c r="B8" s="295"/>
      <c r="H8" s="285"/>
      <c r="I8" s="289"/>
      <c r="J8" s="290"/>
      <c r="K8" s="288"/>
      <c r="L8" s="288"/>
    </row>
    <row r="9" spans="8:12" ht="12.75">
      <c r="H9" s="284"/>
      <c r="I9" s="285"/>
      <c r="J9" s="286"/>
      <c r="K9" s="288"/>
      <c r="L9" s="288"/>
    </row>
    <row r="10" spans="8:12" ht="12.75">
      <c r="H10" s="284"/>
      <c r="I10" s="285"/>
      <c r="J10" s="286"/>
      <c r="K10" s="288"/>
      <c r="L10" s="288"/>
    </row>
    <row r="11" spans="8:12" ht="12.75">
      <c r="H11" s="284"/>
      <c r="I11" s="285"/>
      <c r="J11" s="286"/>
      <c r="K11" s="288"/>
      <c r="L11" s="288"/>
    </row>
    <row r="12" spans="8:12" ht="12.75">
      <c r="H12" s="284"/>
      <c r="I12" s="285"/>
      <c r="J12" s="286"/>
      <c r="K12" s="288"/>
      <c r="L12" s="288"/>
    </row>
    <row r="13" spans="8:12" ht="12.75">
      <c r="H13" s="284"/>
      <c r="I13" s="285"/>
      <c r="J13" s="286"/>
      <c r="K13" s="288"/>
      <c r="L13" s="288"/>
    </row>
    <row r="14" spans="8:12" ht="12.75">
      <c r="H14" s="284"/>
      <c r="I14" s="285"/>
      <c r="J14" s="286"/>
      <c r="K14" s="288"/>
      <c r="L14" s="288"/>
    </row>
    <row r="15" spans="8:12" ht="12.75">
      <c r="H15" s="284"/>
      <c r="I15" s="285"/>
      <c r="J15" s="286"/>
      <c r="K15" s="288"/>
      <c r="L15" s="288"/>
    </row>
    <row r="16" spans="8:12" ht="12.75">
      <c r="H16" s="284"/>
      <c r="I16" s="285"/>
      <c r="J16" s="286"/>
      <c r="K16" s="288"/>
      <c r="L16" s="288"/>
    </row>
    <row r="17" spans="8:12" ht="12.75">
      <c r="H17" s="284"/>
      <c r="I17" s="285"/>
      <c r="J17" s="286"/>
      <c r="K17" s="288"/>
      <c r="L17" s="288"/>
    </row>
    <row r="18" spans="8:12" ht="12.75">
      <c r="H18" s="284"/>
      <c r="I18" s="285"/>
      <c r="J18" s="286"/>
      <c r="K18" s="288"/>
      <c r="L18" s="288"/>
    </row>
    <row r="19" spans="8:12" ht="12.75">
      <c r="H19" s="284"/>
      <c r="I19" s="285"/>
      <c r="J19" s="286"/>
      <c r="K19" s="288"/>
      <c r="L19" s="288"/>
    </row>
    <row r="20" spans="8:12" ht="12.75">
      <c r="H20" s="284"/>
      <c r="I20" s="285"/>
      <c r="J20" s="286"/>
      <c r="K20" s="288"/>
      <c r="L20" s="288"/>
    </row>
    <row r="21" spans="8:12" ht="12.75">
      <c r="H21" s="284"/>
      <c r="I21" s="285"/>
      <c r="J21" s="286"/>
      <c r="K21" s="288"/>
      <c r="L21" s="288"/>
    </row>
    <row r="22" spans="8:12" ht="12.75">
      <c r="H22" s="284"/>
      <c r="I22" s="285"/>
      <c r="J22" s="286"/>
      <c r="K22" s="288"/>
      <c r="L22" s="288"/>
    </row>
    <row r="23" spans="8:12" ht="12.75">
      <c r="H23" s="284"/>
      <c r="I23" s="285"/>
      <c r="J23" s="286"/>
      <c r="K23" s="288"/>
      <c r="L23" s="288"/>
    </row>
    <row r="24" spans="8:12" ht="12.75">
      <c r="H24" s="284"/>
      <c r="I24" s="285"/>
      <c r="J24" s="286"/>
      <c r="K24" s="288"/>
      <c r="L24" s="288"/>
    </row>
    <row r="25" spans="8:12" ht="12.75">
      <c r="H25" s="284"/>
      <c r="I25" s="285"/>
      <c r="J25" s="286"/>
      <c r="K25" s="288"/>
      <c r="L25" s="288"/>
    </row>
    <row r="26" spans="8:12" ht="12.75">
      <c r="H26" s="284"/>
      <c r="I26" s="285"/>
      <c r="J26" s="286"/>
      <c r="K26" s="288"/>
      <c r="L26" s="288"/>
    </row>
    <row r="27" spans="8:12" ht="12.75">
      <c r="H27" s="284"/>
      <c r="I27" s="285"/>
      <c r="J27" s="286"/>
      <c r="K27" s="288"/>
      <c r="L27" s="288"/>
    </row>
    <row r="28" spans="8:12" ht="12.75">
      <c r="H28" s="284"/>
      <c r="I28" s="285"/>
      <c r="J28" s="286"/>
      <c r="K28" s="288"/>
      <c r="L28" s="288"/>
    </row>
    <row r="29" spans="8:12" ht="12.75">
      <c r="H29" s="284"/>
      <c r="I29" s="285"/>
      <c r="J29" s="286"/>
      <c r="K29" s="288"/>
      <c r="L29" s="288"/>
    </row>
    <row r="30" spans="8:12" ht="12.75">
      <c r="H30" s="284"/>
      <c r="I30" s="285"/>
      <c r="J30" s="286"/>
      <c r="K30" s="288"/>
      <c r="L30" s="288"/>
    </row>
    <row r="31" spans="8:12" ht="12.75">
      <c r="H31" s="284"/>
      <c r="I31" s="285"/>
      <c r="J31" s="286"/>
      <c r="K31" s="288"/>
      <c r="L31" s="288"/>
    </row>
    <row r="32" spans="8:12" ht="12.75">
      <c r="H32" s="284"/>
      <c r="I32" s="285"/>
      <c r="J32" s="286"/>
      <c r="K32" s="288"/>
      <c r="L32" s="288"/>
    </row>
    <row r="33" spans="8:12" ht="12.75">
      <c r="H33" s="284"/>
      <c r="I33" s="285"/>
      <c r="J33" s="286"/>
      <c r="K33" s="288"/>
      <c r="L33" s="288"/>
    </row>
    <row r="34" spans="8:12" ht="12.75">
      <c r="H34" s="284"/>
      <c r="I34" s="285"/>
      <c r="J34" s="286"/>
      <c r="K34" s="288"/>
      <c r="L34" s="288"/>
    </row>
    <row r="35" spans="8:12" ht="12.75">
      <c r="H35" s="284"/>
      <c r="I35" s="285"/>
      <c r="J35" s="286"/>
      <c r="K35" s="288"/>
      <c r="L35" s="288"/>
    </row>
    <row r="36" spans="8:12" ht="12.75">
      <c r="H36" s="284"/>
      <c r="I36" s="285"/>
      <c r="J36" s="286"/>
      <c r="K36" s="288"/>
      <c r="L36" s="288"/>
    </row>
    <row r="37" spans="8:12" ht="12.75">
      <c r="H37" s="284"/>
      <c r="I37" s="285"/>
      <c r="J37" s="286"/>
      <c r="K37" s="288"/>
      <c r="L37" s="288"/>
    </row>
    <row r="38" spans="8:12" ht="12.75">
      <c r="H38" s="284"/>
      <c r="I38" s="285"/>
      <c r="J38" s="286"/>
      <c r="K38" s="288"/>
      <c r="L38" s="288"/>
    </row>
    <row r="39" spans="8:12" ht="12.75">
      <c r="H39" s="284"/>
      <c r="I39" s="285"/>
      <c r="J39" s="286"/>
      <c r="K39" s="288"/>
      <c r="L39" s="288"/>
    </row>
    <row r="40" spans="8:12" ht="12.75">
      <c r="H40" s="284"/>
      <c r="I40" s="285"/>
      <c r="J40" s="286"/>
      <c r="K40" s="288"/>
      <c r="L40" s="288"/>
    </row>
    <row r="41" spans="8:12" ht="12.75">
      <c r="H41" s="284"/>
      <c r="I41" s="285"/>
      <c r="J41" s="286"/>
      <c r="K41" s="288"/>
      <c r="L41" s="288"/>
    </row>
    <row r="42" spans="8:12" ht="12.75">
      <c r="H42" s="284"/>
      <c r="I42" s="285"/>
      <c r="J42" s="286"/>
      <c r="K42" s="288"/>
      <c r="L42" s="288"/>
    </row>
    <row r="43" spans="8:12" ht="12.75">
      <c r="H43" s="284"/>
      <c r="I43" s="285"/>
      <c r="J43" s="286"/>
      <c r="K43" s="288"/>
      <c r="L43" s="288"/>
    </row>
    <row r="44" spans="8:12" ht="12.75">
      <c r="H44" s="284"/>
      <c r="I44" s="285"/>
      <c r="J44" s="286"/>
      <c r="K44" s="288"/>
      <c r="L44" s="288"/>
    </row>
    <row r="45" spans="8:12" ht="12.75">
      <c r="H45" s="284"/>
      <c r="I45" s="285"/>
      <c r="J45" s="286"/>
      <c r="K45" s="288"/>
      <c r="L45" s="288"/>
    </row>
    <row r="46" spans="8:12" ht="12.75">
      <c r="H46" s="284"/>
      <c r="I46" s="285"/>
      <c r="J46" s="286"/>
      <c r="K46" s="288"/>
      <c r="L46" s="288"/>
    </row>
    <row r="47" spans="8:12" ht="12.75">
      <c r="H47" s="284"/>
      <c r="I47" s="285"/>
      <c r="J47" s="286"/>
      <c r="K47" s="288"/>
      <c r="L47" s="288"/>
    </row>
    <row r="48" spans="8:12" ht="12.75">
      <c r="H48" s="284"/>
      <c r="I48" s="285"/>
      <c r="J48" s="286"/>
      <c r="K48" s="288"/>
      <c r="L48" s="288"/>
    </row>
    <row r="49" spans="8:12" ht="12.75">
      <c r="H49" s="284"/>
      <c r="I49" s="285"/>
      <c r="J49" s="286"/>
      <c r="K49" s="288"/>
      <c r="L49" s="288"/>
    </row>
    <row r="50" spans="8:12" ht="12.75">
      <c r="H50" s="284"/>
      <c r="I50" s="285"/>
      <c r="J50" s="286"/>
      <c r="K50" s="288"/>
      <c r="L50" s="288"/>
    </row>
    <row r="51" spans="8:12" ht="12.75">
      <c r="H51" s="284"/>
      <c r="I51" s="285"/>
      <c r="J51" s="286"/>
      <c r="K51" s="288"/>
      <c r="L51" s="288"/>
    </row>
    <row r="52" spans="8:12" ht="12.75">
      <c r="H52" s="284"/>
      <c r="I52" s="285"/>
      <c r="J52" s="286"/>
      <c r="K52" s="288"/>
      <c r="L52" s="288"/>
    </row>
    <row r="53" spans="8:12" ht="12.75">
      <c r="H53" s="284"/>
      <c r="I53" s="285"/>
      <c r="J53" s="286"/>
      <c r="K53" s="288"/>
      <c r="L53" s="288"/>
    </row>
    <row r="54" spans="8:12" ht="12.75">
      <c r="H54" s="284"/>
      <c r="I54" s="285"/>
      <c r="J54" s="286"/>
      <c r="K54" s="288"/>
      <c r="L54" s="288"/>
    </row>
    <row r="55" spans="8:12" ht="12.75">
      <c r="H55" s="284"/>
      <c r="I55" s="285"/>
      <c r="J55" s="286"/>
      <c r="K55" s="288"/>
      <c r="L55" s="288"/>
    </row>
    <row r="56" spans="8:12" ht="12.75">
      <c r="H56" s="284"/>
      <c r="I56" s="285"/>
      <c r="J56" s="286"/>
      <c r="K56" s="288"/>
      <c r="L56" s="288"/>
    </row>
    <row r="57" spans="8:12" ht="12.75">
      <c r="H57" s="285"/>
      <c r="I57" s="285"/>
      <c r="J57" s="286"/>
      <c r="K57" s="288"/>
      <c r="L57" s="288"/>
    </row>
    <row r="58" spans="8:12" ht="12.75">
      <c r="H58" s="288"/>
      <c r="I58" s="288"/>
      <c r="J58" s="288"/>
      <c r="K58" s="288"/>
      <c r="L58" s="288"/>
    </row>
    <row r="59" spans="8:12" ht="12.75">
      <c r="H59" s="288"/>
      <c r="I59" s="288"/>
      <c r="J59" s="288"/>
      <c r="K59" s="288"/>
      <c r="L59" s="288"/>
    </row>
    <row r="60" spans="8:12" ht="12.75">
      <c r="H60" s="288"/>
      <c r="I60" s="288"/>
      <c r="J60" s="288"/>
      <c r="K60" s="288"/>
      <c r="L60" s="288"/>
    </row>
    <row r="61" spans="8:12" ht="12.75">
      <c r="H61" s="288"/>
      <c r="I61" s="288"/>
      <c r="J61" s="288"/>
      <c r="K61" s="288"/>
      <c r="L61" s="288"/>
    </row>
    <row r="62" spans="8:12" ht="12.75">
      <c r="H62" s="288"/>
      <c r="I62" s="288"/>
      <c r="J62" s="288"/>
      <c r="K62" s="288"/>
      <c r="L62" s="288"/>
    </row>
  </sheetData>
  <sheetProtection sheet="1" selectLockedCells="1"/>
  <mergeCells count="3">
    <mergeCell ref="A1:F1"/>
    <mergeCell ref="A6:B6"/>
    <mergeCell ref="A3:B3"/>
  </mergeCells>
  <dataValidations count="2">
    <dataValidation allowBlank="1" showInputMessage="1" showErrorMessage="1" imeMode="on" sqref="D3 D6"/>
    <dataValidation allowBlank="1" showInputMessage="1" showErrorMessage="1" imeMode="disabled" sqref="D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A58"/>
  <sheetViews>
    <sheetView showGridLines="0" tabSelected="1" zoomScalePageLayoutView="0" workbookViewId="0" topLeftCell="A1">
      <pane ySplit="12" topLeftCell="A13" activePane="bottomLeft" state="frozen"/>
      <selection pane="topLeft" activeCell="T10" sqref="T10"/>
      <selection pane="bottomLeft" activeCell="B13" sqref="B13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3" customWidth="1"/>
    <col min="7" max="7" width="9.625" style="1" customWidth="1"/>
    <col min="8" max="8" width="7.625" style="2" customWidth="1"/>
    <col min="9" max="9" width="9.625" style="2" customWidth="1"/>
    <col min="10" max="10" width="7.625" style="43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341" t="s">
        <v>316</v>
      </c>
      <c r="B1" s="342"/>
      <c r="C1" s="343" t="s">
        <v>608</v>
      </c>
      <c r="D1" s="344"/>
      <c r="E1" s="345"/>
      <c r="F1" s="49"/>
      <c r="G1" s="346" t="s">
        <v>364</v>
      </c>
      <c r="H1" s="346"/>
      <c r="I1" s="346"/>
      <c r="K1" s="70"/>
      <c r="L1" s="70"/>
    </row>
    <row r="2" spans="1:9" ht="15.75" customHeight="1" thickBot="1">
      <c r="A2" s="50"/>
      <c r="B2" s="50"/>
      <c r="C2" s="338">
        <f>IF(C1="","大会名が未入力です。","")</f>
      </c>
      <c r="D2" s="338"/>
      <c r="E2" s="338"/>
      <c r="F2" s="66"/>
      <c r="G2" s="50"/>
      <c r="H2" s="52"/>
      <c r="I2" s="71"/>
    </row>
    <row r="3" spans="1:12" ht="20.25" customHeight="1" thickBot="1">
      <c r="A3" s="330" t="s">
        <v>349</v>
      </c>
      <c r="B3" s="331"/>
      <c r="C3" s="334">
        <f>IF('申込必要事項'!D3="","",'申込必要事項'!D3)</f>
      </c>
      <c r="D3" s="335"/>
      <c r="E3" s="147"/>
      <c r="F3" s="148" t="s">
        <v>348</v>
      </c>
      <c r="G3" s="339">
        <f>IF('申込必要事項'!D6="","",'申込必要事項'!D6)</f>
      </c>
      <c r="H3" s="339"/>
      <c r="I3" s="340">
        <f>IF('申込必要事項'!D7="","",'申込必要事項'!D7)</f>
      </c>
      <c r="J3" s="340"/>
      <c r="K3" s="340"/>
      <c r="L3" s="340"/>
    </row>
    <row r="4" spans="1:12" ht="6" customHeight="1" thickBot="1">
      <c r="A4" s="83"/>
      <c r="B4" s="83"/>
      <c r="C4" s="84"/>
      <c r="D4" s="66"/>
      <c r="E4" s="66"/>
      <c r="F4" s="66"/>
      <c r="G4" s="50"/>
      <c r="H4" s="52"/>
      <c r="I4" s="52"/>
      <c r="J4" s="85"/>
      <c r="K4" s="85"/>
      <c r="L4" s="85"/>
    </row>
    <row r="5" spans="1:12" ht="13.5" customHeight="1">
      <c r="A5" s="83"/>
      <c r="B5" s="83"/>
      <c r="C5" s="64" t="s">
        <v>322</v>
      </c>
      <c r="D5" s="117" t="s">
        <v>323</v>
      </c>
      <c r="E5" s="118">
        <f>COUNTIF($Q$13:$Q$52,1)</f>
        <v>0</v>
      </c>
      <c r="F5" s="119" t="s">
        <v>325</v>
      </c>
      <c r="G5" s="119" t="s">
        <v>330</v>
      </c>
      <c r="H5" s="159">
        <v>700</v>
      </c>
      <c r="I5" s="120" t="s">
        <v>327</v>
      </c>
      <c r="J5" s="121">
        <f>IF(E5="","",E5*H5)</f>
        <v>0</v>
      </c>
      <c r="K5" s="122" t="s">
        <v>329</v>
      </c>
      <c r="L5" s="85"/>
    </row>
    <row r="6" spans="1:12" ht="13.5" customHeight="1">
      <c r="A6" s="83"/>
      <c r="B6" s="83"/>
      <c r="D6" s="123" t="s">
        <v>324</v>
      </c>
      <c r="E6" s="124">
        <f>COUNTIF($Q$13:$Q$52,2)</f>
        <v>0</v>
      </c>
      <c r="F6" s="125" t="s">
        <v>325</v>
      </c>
      <c r="G6" s="125" t="s">
        <v>330</v>
      </c>
      <c r="H6" s="280">
        <v>1000</v>
      </c>
      <c r="I6" s="126" t="s">
        <v>327</v>
      </c>
      <c r="J6" s="127">
        <f>IF(E6="","",E6*H6)</f>
        <v>0</v>
      </c>
      <c r="K6" s="128" t="s">
        <v>329</v>
      </c>
      <c r="L6" s="85"/>
    </row>
    <row r="7" spans="1:12" ht="13.5" customHeight="1" thickBot="1">
      <c r="A7" s="83"/>
      <c r="B7" s="83"/>
      <c r="D7" s="129" t="s">
        <v>318</v>
      </c>
      <c r="E7" s="202">
        <f>SUM('参加人数'!C27:C28)</f>
        <v>0</v>
      </c>
      <c r="F7" s="130" t="s">
        <v>331</v>
      </c>
      <c r="G7" s="130" t="s">
        <v>326</v>
      </c>
      <c r="H7" s="160">
        <v>1000</v>
      </c>
      <c r="I7" s="131" t="s">
        <v>327</v>
      </c>
      <c r="J7" s="132">
        <f>IF(E7="","",E7*H7)</f>
        <v>0</v>
      </c>
      <c r="K7" s="133" t="s">
        <v>329</v>
      </c>
      <c r="L7" s="85"/>
    </row>
    <row r="8" spans="1:12" ht="13.5" customHeight="1" thickBot="1">
      <c r="A8" s="83"/>
      <c r="B8" s="296" t="s">
        <v>596</v>
      </c>
      <c r="C8" s="297"/>
      <c r="D8" s="329"/>
      <c r="E8" s="329"/>
      <c r="F8" s="64"/>
      <c r="G8" s="63"/>
      <c r="H8" s="327" t="s">
        <v>328</v>
      </c>
      <c r="I8" s="328"/>
      <c r="J8" s="135">
        <f>SUM(J5:J7)</f>
        <v>0</v>
      </c>
      <c r="K8" s="134" t="s">
        <v>329</v>
      </c>
      <c r="L8" s="85"/>
    </row>
    <row r="9" spans="1:12" ht="14.25" customHeight="1">
      <c r="A9" s="83"/>
      <c r="B9" s="336" t="s">
        <v>597</v>
      </c>
      <c r="C9" s="298" t="s">
        <v>598</v>
      </c>
      <c r="D9" s="66"/>
      <c r="E9" s="66"/>
      <c r="F9" s="66"/>
      <c r="G9" s="50"/>
      <c r="H9" s="52"/>
      <c r="I9" s="2" t="s">
        <v>535</v>
      </c>
      <c r="J9" s="271">
        <f>J8+'中学女子'!J8</f>
        <v>0</v>
      </c>
      <c r="K9" s="85"/>
      <c r="L9" s="85"/>
    </row>
    <row r="10" spans="1:14" ht="15.75" customHeight="1">
      <c r="A10" s="50"/>
      <c r="B10" s="337"/>
      <c r="C10" s="298" t="s">
        <v>599</v>
      </c>
      <c r="D10" s="50"/>
      <c r="E10" s="52"/>
      <c r="F10" s="51"/>
      <c r="G10" s="332" t="s">
        <v>305</v>
      </c>
      <c r="H10" s="332"/>
      <c r="I10" s="333" t="s">
        <v>306</v>
      </c>
      <c r="J10" s="333"/>
      <c r="K10" s="324" t="s">
        <v>390</v>
      </c>
      <c r="L10" s="325"/>
      <c r="M10" s="325"/>
      <c r="N10" s="326"/>
    </row>
    <row r="11" spans="1:17" s="25" customFormat="1" ht="15.75" customHeight="1">
      <c r="A11" s="73" t="s">
        <v>197</v>
      </c>
      <c r="B11" s="73" t="s">
        <v>314</v>
      </c>
      <c r="C11" s="73" t="s">
        <v>315</v>
      </c>
      <c r="D11" s="73" t="s">
        <v>298</v>
      </c>
      <c r="E11" s="74" t="s">
        <v>307</v>
      </c>
      <c r="F11" s="73" t="s">
        <v>199</v>
      </c>
      <c r="G11" s="89" t="s">
        <v>225</v>
      </c>
      <c r="H11" s="90" t="s">
        <v>309</v>
      </c>
      <c r="I11" s="91" t="s">
        <v>225</v>
      </c>
      <c r="J11" s="92" t="s">
        <v>309</v>
      </c>
      <c r="K11" s="163" t="s">
        <v>304</v>
      </c>
      <c r="L11" s="164" t="s">
        <v>355</v>
      </c>
      <c r="M11" s="165" t="s">
        <v>356</v>
      </c>
      <c r="N11" s="166" t="s">
        <v>355</v>
      </c>
      <c r="Q11" s="2"/>
    </row>
    <row r="12" spans="1:18" s="5" customFormat="1" ht="15.75" customHeight="1">
      <c r="A12" s="167" t="s">
        <v>357</v>
      </c>
      <c r="B12" s="68">
        <v>500</v>
      </c>
      <c r="C12" s="33" t="s">
        <v>295</v>
      </c>
      <c r="D12" s="33" t="s">
        <v>299</v>
      </c>
      <c r="E12" s="33" t="s">
        <v>359</v>
      </c>
      <c r="F12" s="93">
        <v>1</v>
      </c>
      <c r="G12" s="33" t="s">
        <v>360</v>
      </c>
      <c r="H12" s="94" t="s">
        <v>361</v>
      </c>
      <c r="I12" s="33" t="s">
        <v>352</v>
      </c>
      <c r="J12" s="94" t="s">
        <v>600</v>
      </c>
      <c r="K12" s="168" t="s">
        <v>358</v>
      </c>
      <c r="L12" s="169">
        <v>47.55</v>
      </c>
      <c r="M12" s="170"/>
      <c r="N12" s="171"/>
      <c r="Q12" s="2"/>
      <c r="R12" s="299" t="s">
        <v>601</v>
      </c>
    </row>
    <row r="13" spans="1:27" s="5" customFormat="1" ht="17.25" customHeight="1">
      <c r="A13" s="39">
        <v>1</v>
      </c>
      <c r="B13" s="215"/>
      <c r="C13" s="215"/>
      <c r="D13" s="215"/>
      <c r="E13" s="304">
        <f aca="true" t="shared" si="0" ref="E13:E52">IF($C$3="","",$C$3)</f>
      </c>
      <c r="F13" s="217"/>
      <c r="G13" s="218"/>
      <c r="H13" s="219"/>
      <c r="I13" s="218"/>
      <c r="J13" s="219"/>
      <c r="K13" s="275"/>
      <c r="L13" s="307"/>
      <c r="M13" s="269"/>
      <c r="N13" s="270"/>
      <c r="O13" s="5" t="str">
        <f>IF('参加人数'!B5="","",'参加人数'!B5)</f>
        <v>1年100m</v>
      </c>
      <c r="Q13" s="2">
        <f aca="true" t="shared" si="1" ref="Q13:Q52">COUNTA(G13,I13)</f>
        <v>0</v>
      </c>
      <c r="R13" s="300">
        <f>IF(C13="","",T13&amp;" "&amp;U13&amp;" "&amp;V13&amp;" "&amp;W13&amp;" "&amp;X13&amp;" "&amp;Y13&amp;" "&amp;IF(NOT(I13=""),AA13,""))</f>
      </c>
      <c r="T13" s="301">
        <f>IF($C13="","",IF(B13="",B$11,""))</f>
      </c>
      <c r="U13" s="301">
        <f aca="true" t="shared" si="2" ref="U13:W28">IF($C13="","",IF(D13="",D$11,""))</f>
      </c>
      <c r="V13" s="301">
        <f>IF($C13="","",IF(E13="","所属",""))</f>
      </c>
      <c r="W13" s="301">
        <f t="shared" si="2"/>
      </c>
      <c r="X13" s="301">
        <f>IF($C13="","",IF(G13="","種目",""))</f>
      </c>
      <c r="Y13" s="301">
        <f>IF($C13="","",IF(H13="","最高記録",""))</f>
      </c>
      <c r="Z13" s="301">
        <f>IF($C13="","",IF(I13="","種目2",""))</f>
      </c>
      <c r="AA13" s="301">
        <f>IF($C13="","",IF(J13="","種目2記録",""))</f>
      </c>
    </row>
    <row r="14" spans="1:27" s="5" customFormat="1" ht="17.25" customHeight="1">
      <c r="A14" s="39">
        <v>2</v>
      </c>
      <c r="B14" s="215"/>
      <c r="C14" s="215"/>
      <c r="D14" s="215"/>
      <c r="E14" s="304">
        <f t="shared" si="0"/>
      </c>
      <c r="F14" s="217"/>
      <c r="G14" s="218"/>
      <c r="H14" s="219"/>
      <c r="I14" s="218"/>
      <c r="J14" s="308"/>
      <c r="K14" s="275"/>
      <c r="L14" s="276"/>
      <c r="M14" s="269"/>
      <c r="N14" s="270"/>
      <c r="O14" s="5" t="str">
        <f>IF('参加人数'!B6="","",'参加人数'!B6)</f>
        <v>2年100m</v>
      </c>
      <c r="Q14" s="2">
        <f t="shared" si="1"/>
        <v>0</v>
      </c>
      <c r="R14" s="300">
        <f aca="true" t="shared" si="3" ref="R14:R52">IF(C14="","",T14&amp;" "&amp;U14&amp;" "&amp;V14&amp;" "&amp;W14&amp;" "&amp;X14&amp;" "&amp;Y14&amp;" "&amp;IF(NOT(I14=""),AA14,""))</f>
      </c>
      <c r="T14" s="301">
        <f aca="true" t="shared" si="4" ref="T14:T52">IF($C14="","",IF(B14="",B$11,""))</f>
      </c>
      <c r="U14" s="301">
        <f t="shared" si="2"/>
      </c>
      <c r="V14" s="301">
        <f aca="true" t="shared" si="5" ref="V14:V52">IF($C14="","",IF(E14="","所属",""))</f>
      </c>
      <c r="W14" s="301">
        <f t="shared" si="2"/>
      </c>
      <c r="X14" s="301">
        <f aca="true" t="shared" si="6" ref="X14:X52">IF($C14="","",IF(G14="","種目",""))</f>
      </c>
      <c r="Y14" s="301">
        <f aca="true" t="shared" si="7" ref="Y14:Y52">IF($C14="","",IF(H14="","最高記録",""))</f>
      </c>
      <c r="Z14" s="301">
        <f aca="true" t="shared" si="8" ref="Z14:Z52">IF($C14="","",IF(I14="","種目2",""))</f>
      </c>
      <c r="AA14" s="301">
        <f aca="true" t="shared" si="9" ref="AA14:AA52">IF($C14="","",IF(J14="","種目2記録",""))</f>
      </c>
    </row>
    <row r="15" spans="1:27" s="5" customFormat="1" ht="17.25" customHeight="1">
      <c r="A15" s="39">
        <v>3</v>
      </c>
      <c r="B15" s="215"/>
      <c r="C15" s="215"/>
      <c r="D15" s="215"/>
      <c r="E15" s="304">
        <f t="shared" si="0"/>
      </c>
      <c r="F15" s="217"/>
      <c r="G15" s="218"/>
      <c r="H15" s="219"/>
      <c r="I15" s="218"/>
      <c r="J15" s="308"/>
      <c r="K15" s="275"/>
      <c r="L15" s="276"/>
      <c r="M15" s="269"/>
      <c r="N15" s="270"/>
      <c r="O15" s="5" t="str">
        <f>IF('参加人数'!B7="","",'参加人数'!B7)</f>
        <v>3年100m</v>
      </c>
      <c r="Q15" s="2">
        <f t="shared" si="1"/>
        <v>0</v>
      </c>
      <c r="R15" s="300">
        <f t="shared" si="3"/>
      </c>
      <c r="T15" s="301">
        <f t="shared" si="4"/>
      </c>
      <c r="U15" s="301">
        <f t="shared" si="2"/>
      </c>
      <c r="V15" s="301">
        <f t="shared" si="5"/>
      </c>
      <c r="W15" s="301">
        <f t="shared" si="2"/>
      </c>
      <c r="X15" s="301">
        <f t="shared" si="6"/>
      </c>
      <c r="Y15" s="301">
        <f t="shared" si="7"/>
      </c>
      <c r="Z15" s="301">
        <f t="shared" si="8"/>
      </c>
      <c r="AA15" s="301">
        <f t="shared" si="9"/>
      </c>
    </row>
    <row r="16" spans="1:27" s="5" customFormat="1" ht="17.25" customHeight="1">
      <c r="A16" s="39">
        <v>4</v>
      </c>
      <c r="B16" s="215"/>
      <c r="C16" s="215"/>
      <c r="D16" s="215"/>
      <c r="E16" s="304">
        <f t="shared" si="0"/>
      </c>
      <c r="F16" s="217"/>
      <c r="G16" s="218"/>
      <c r="H16" s="219"/>
      <c r="I16" s="218"/>
      <c r="J16" s="308"/>
      <c r="K16" s="275"/>
      <c r="L16" s="276"/>
      <c r="M16" s="269"/>
      <c r="N16" s="270"/>
      <c r="O16" s="5" t="str">
        <f>IF('参加人数'!B8="","",'参加人数'!B8)</f>
        <v>200m</v>
      </c>
      <c r="Q16" s="2">
        <f t="shared" si="1"/>
        <v>0</v>
      </c>
      <c r="R16" s="300">
        <f t="shared" si="3"/>
      </c>
      <c r="T16" s="301">
        <f t="shared" si="4"/>
      </c>
      <c r="U16" s="301">
        <f t="shared" si="2"/>
      </c>
      <c r="V16" s="301">
        <f t="shared" si="5"/>
      </c>
      <c r="W16" s="301">
        <f t="shared" si="2"/>
      </c>
      <c r="X16" s="301">
        <f t="shared" si="6"/>
      </c>
      <c r="Y16" s="301">
        <f t="shared" si="7"/>
      </c>
      <c r="Z16" s="301">
        <f t="shared" si="8"/>
      </c>
      <c r="AA16" s="301">
        <f t="shared" si="9"/>
      </c>
    </row>
    <row r="17" spans="1:27" s="5" customFormat="1" ht="17.25" customHeight="1">
      <c r="A17" s="39">
        <v>5</v>
      </c>
      <c r="B17" s="215"/>
      <c r="C17" s="215"/>
      <c r="D17" s="215"/>
      <c r="E17" s="304">
        <f t="shared" si="0"/>
      </c>
      <c r="F17" s="217"/>
      <c r="G17" s="218"/>
      <c r="H17" s="219"/>
      <c r="I17" s="218"/>
      <c r="J17" s="308"/>
      <c r="K17" s="275"/>
      <c r="L17" s="276"/>
      <c r="M17" s="269"/>
      <c r="N17" s="270"/>
      <c r="O17" s="5" t="str">
        <f>IF('参加人数'!B9="","",'参加人数'!B9)</f>
        <v>400m</v>
      </c>
      <c r="Q17" s="2">
        <f t="shared" si="1"/>
        <v>0</v>
      </c>
      <c r="R17" s="300">
        <f t="shared" si="3"/>
      </c>
      <c r="T17" s="301">
        <f t="shared" si="4"/>
      </c>
      <c r="U17" s="301">
        <f t="shared" si="2"/>
      </c>
      <c r="V17" s="301">
        <f t="shared" si="5"/>
      </c>
      <c r="W17" s="301">
        <f t="shared" si="2"/>
      </c>
      <c r="X17" s="301">
        <f t="shared" si="6"/>
      </c>
      <c r="Y17" s="301">
        <f t="shared" si="7"/>
      </c>
      <c r="Z17" s="301">
        <f t="shared" si="8"/>
      </c>
      <c r="AA17" s="301">
        <f t="shared" si="9"/>
      </c>
    </row>
    <row r="18" spans="1:27" s="5" customFormat="1" ht="17.25" customHeight="1">
      <c r="A18" s="39">
        <v>6</v>
      </c>
      <c r="B18" s="215"/>
      <c r="C18" s="215"/>
      <c r="D18" s="215"/>
      <c r="E18" s="304">
        <f t="shared" si="0"/>
      </c>
      <c r="F18" s="217"/>
      <c r="G18" s="218"/>
      <c r="H18" s="219"/>
      <c r="I18" s="218"/>
      <c r="J18" s="308"/>
      <c r="K18" s="275"/>
      <c r="L18" s="276"/>
      <c r="M18" s="269"/>
      <c r="N18" s="270"/>
      <c r="O18" s="5" t="str">
        <f>IF('参加人数'!B10="","",'参加人数'!B10)</f>
        <v>1500m</v>
      </c>
      <c r="Q18" s="2">
        <f t="shared" si="1"/>
        <v>0</v>
      </c>
      <c r="R18" s="300">
        <f t="shared" si="3"/>
      </c>
      <c r="T18" s="301">
        <f t="shared" si="4"/>
      </c>
      <c r="U18" s="301">
        <f t="shared" si="2"/>
      </c>
      <c r="V18" s="301">
        <f t="shared" si="5"/>
      </c>
      <c r="W18" s="301">
        <f t="shared" si="2"/>
      </c>
      <c r="X18" s="301">
        <f t="shared" si="6"/>
      </c>
      <c r="Y18" s="301">
        <f t="shared" si="7"/>
      </c>
      <c r="Z18" s="301">
        <f t="shared" si="8"/>
      </c>
      <c r="AA18" s="301">
        <f t="shared" si="9"/>
      </c>
    </row>
    <row r="19" spans="1:27" s="5" customFormat="1" ht="17.25" customHeight="1">
      <c r="A19" s="39">
        <v>7</v>
      </c>
      <c r="B19" s="215"/>
      <c r="C19" s="215"/>
      <c r="D19" s="215"/>
      <c r="E19" s="304">
        <f t="shared" si="0"/>
      </c>
      <c r="F19" s="217"/>
      <c r="G19" s="218"/>
      <c r="H19" s="219"/>
      <c r="I19" s="218"/>
      <c r="J19" s="308"/>
      <c r="K19" s="275"/>
      <c r="L19" s="276"/>
      <c r="M19" s="269"/>
      <c r="N19" s="270"/>
      <c r="O19" s="5" t="str">
        <f>IF('参加人数'!B11="","",'参加人数'!B11)</f>
        <v>走高跳</v>
      </c>
      <c r="Q19" s="2">
        <f t="shared" si="1"/>
        <v>0</v>
      </c>
      <c r="R19" s="300">
        <f t="shared" si="3"/>
      </c>
      <c r="T19" s="301">
        <f t="shared" si="4"/>
      </c>
      <c r="U19" s="301">
        <f t="shared" si="2"/>
      </c>
      <c r="V19" s="301">
        <f t="shared" si="5"/>
      </c>
      <c r="W19" s="301">
        <f t="shared" si="2"/>
      </c>
      <c r="X19" s="301">
        <f t="shared" si="6"/>
      </c>
      <c r="Y19" s="301">
        <f t="shared" si="7"/>
      </c>
      <c r="Z19" s="301">
        <f t="shared" si="8"/>
      </c>
      <c r="AA19" s="301">
        <f t="shared" si="9"/>
      </c>
    </row>
    <row r="20" spans="1:27" s="5" customFormat="1" ht="17.25" customHeight="1">
      <c r="A20" s="39">
        <v>8</v>
      </c>
      <c r="B20" s="215"/>
      <c r="C20" s="215"/>
      <c r="D20" s="215"/>
      <c r="E20" s="304">
        <f t="shared" si="0"/>
      </c>
      <c r="F20" s="217"/>
      <c r="G20" s="218"/>
      <c r="H20" s="219"/>
      <c r="I20" s="218"/>
      <c r="J20" s="308"/>
      <c r="K20" s="275"/>
      <c r="L20" s="276"/>
      <c r="M20" s="269"/>
      <c r="N20" s="270"/>
      <c r="O20" s="5" t="str">
        <f>IF('参加人数'!B12="","",'参加人数'!B12)</f>
        <v>棒高跳</v>
      </c>
      <c r="Q20" s="2">
        <f t="shared" si="1"/>
        <v>0</v>
      </c>
      <c r="R20" s="300">
        <f t="shared" si="3"/>
      </c>
      <c r="T20" s="301">
        <f t="shared" si="4"/>
      </c>
      <c r="U20" s="301">
        <f t="shared" si="2"/>
      </c>
      <c r="V20" s="301">
        <f t="shared" si="5"/>
      </c>
      <c r="W20" s="301">
        <f t="shared" si="2"/>
      </c>
      <c r="X20" s="301">
        <f t="shared" si="6"/>
      </c>
      <c r="Y20" s="301">
        <f t="shared" si="7"/>
      </c>
      <c r="Z20" s="301">
        <f t="shared" si="8"/>
      </c>
      <c r="AA20" s="301">
        <f t="shared" si="9"/>
      </c>
    </row>
    <row r="21" spans="1:27" s="5" customFormat="1" ht="17.25" customHeight="1">
      <c r="A21" s="39">
        <v>9</v>
      </c>
      <c r="B21" s="215"/>
      <c r="C21" s="215"/>
      <c r="D21" s="215"/>
      <c r="E21" s="304">
        <f t="shared" si="0"/>
      </c>
      <c r="F21" s="217"/>
      <c r="G21" s="218"/>
      <c r="H21" s="219"/>
      <c r="I21" s="218"/>
      <c r="J21" s="308"/>
      <c r="K21" s="275"/>
      <c r="L21" s="276"/>
      <c r="M21" s="269"/>
      <c r="N21" s="270"/>
      <c r="O21" s="5" t="str">
        <f>IF('参加人数'!B13="","",'参加人数'!B13)</f>
        <v>走幅跳</v>
      </c>
      <c r="Q21" s="2">
        <f t="shared" si="1"/>
        <v>0</v>
      </c>
      <c r="R21" s="300">
        <f t="shared" si="3"/>
      </c>
      <c r="T21" s="301">
        <f t="shared" si="4"/>
      </c>
      <c r="U21" s="301">
        <f t="shared" si="2"/>
      </c>
      <c r="V21" s="301">
        <f t="shared" si="5"/>
      </c>
      <c r="W21" s="301">
        <f t="shared" si="2"/>
      </c>
      <c r="X21" s="301">
        <f t="shared" si="6"/>
      </c>
      <c r="Y21" s="301">
        <f t="shared" si="7"/>
      </c>
      <c r="Z21" s="301">
        <f t="shared" si="8"/>
      </c>
      <c r="AA21" s="301">
        <f t="shared" si="9"/>
      </c>
    </row>
    <row r="22" spans="1:27" s="5" customFormat="1" ht="17.25" customHeight="1">
      <c r="A22" s="39">
        <v>10</v>
      </c>
      <c r="B22" s="215"/>
      <c r="C22" s="215"/>
      <c r="D22" s="215"/>
      <c r="E22" s="304">
        <f t="shared" si="0"/>
      </c>
      <c r="F22" s="217"/>
      <c r="G22" s="218"/>
      <c r="H22" s="219"/>
      <c r="I22" s="218"/>
      <c r="J22" s="308"/>
      <c r="K22" s="275"/>
      <c r="L22" s="276"/>
      <c r="M22" s="269"/>
      <c r="N22" s="270"/>
      <c r="O22" s="5" t="str">
        <f>IF('参加人数'!B14="","",'参加人数'!B14)</f>
        <v>砲丸投⑤</v>
      </c>
      <c r="Q22" s="2">
        <f t="shared" si="1"/>
        <v>0</v>
      </c>
      <c r="R22" s="300">
        <f t="shared" si="3"/>
      </c>
      <c r="T22" s="301">
        <f t="shared" si="4"/>
      </c>
      <c r="U22" s="301">
        <f t="shared" si="2"/>
      </c>
      <c r="V22" s="301">
        <f t="shared" si="5"/>
      </c>
      <c r="W22" s="301">
        <f t="shared" si="2"/>
      </c>
      <c r="X22" s="301">
        <f t="shared" si="6"/>
      </c>
      <c r="Y22" s="301">
        <f t="shared" si="7"/>
      </c>
      <c r="Z22" s="301">
        <f t="shared" si="8"/>
      </c>
      <c r="AA22" s="301">
        <f t="shared" si="9"/>
      </c>
    </row>
    <row r="23" spans="1:27" s="5" customFormat="1" ht="17.25" customHeight="1">
      <c r="A23" s="39">
        <v>11</v>
      </c>
      <c r="B23" s="215"/>
      <c r="C23" s="215"/>
      <c r="D23" s="215"/>
      <c r="E23" s="304">
        <f t="shared" si="0"/>
      </c>
      <c r="F23" s="217"/>
      <c r="G23" s="218"/>
      <c r="H23" s="219"/>
      <c r="I23" s="218"/>
      <c r="J23" s="308"/>
      <c r="K23" s="275"/>
      <c r="L23" s="276"/>
      <c r="M23" s="269"/>
      <c r="N23" s="270"/>
      <c r="O23" s="5" t="str">
        <f>IF('参加人数'!B15="","",'参加人数'!B15)</f>
        <v>円盤投1.5kg</v>
      </c>
      <c r="Q23" s="2">
        <f t="shared" si="1"/>
        <v>0</v>
      </c>
      <c r="R23" s="300">
        <f t="shared" si="3"/>
      </c>
      <c r="T23" s="301">
        <f t="shared" si="4"/>
      </c>
      <c r="U23" s="301">
        <f t="shared" si="2"/>
      </c>
      <c r="V23" s="301">
        <f t="shared" si="5"/>
      </c>
      <c r="W23" s="301">
        <f t="shared" si="2"/>
      </c>
      <c r="X23" s="301">
        <f t="shared" si="6"/>
      </c>
      <c r="Y23" s="301">
        <f t="shared" si="7"/>
      </c>
      <c r="Z23" s="301">
        <f t="shared" si="8"/>
      </c>
      <c r="AA23" s="301">
        <f t="shared" si="9"/>
      </c>
    </row>
    <row r="24" spans="1:27" s="5" customFormat="1" ht="17.25" customHeight="1">
      <c r="A24" s="39">
        <v>12</v>
      </c>
      <c r="B24" s="215"/>
      <c r="C24" s="215"/>
      <c r="D24" s="215"/>
      <c r="E24" s="304">
        <f t="shared" si="0"/>
      </c>
      <c r="F24" s="217"/>
      <c r="G24" s="218"/>
      <c r="H24" s="219"/>
      <c r="I24" s="218"/>
      <c r="J24" s="308"/>
      <c r="K24" s="275"/>
      <c r="L24" s="276"/>
      <c r="M24" s="269"/>
      <c r="N24" s="270"/>
      <c r="O24" s="5">
        <f>IF('参加人数'!B16="","",'参加人数'!B16)</f>
      </c>
      <c r="Q24" s="2">
        <f t="shared" si="1"/>
        <v>0</v>
      </c>
      <c r="R24" s="300">
        <f t="shared" si="3"/>
      </c>
      <c r="T24" s="301">
        <f t="shared" si="4"/>
      </c>
      <c r="U24" s="301">
        <f t="shared" si="2"/>
      </c>
      <c r="V24" s="301">
        <f t="shared" si="5"/>
      </c>
      <c r="W24" s="301">
        <f t="shared" si="2"/>
      </c>
      <c r="X24" s="301">
        <f t="shared" si="6"/>
      </c>
      <c r="Y24" s="301">
        <f t="shared" si="7"/>
      </c>
      <c r="Z24" s="301">
        <f t="shared" si="8"/>
      </c>
      <c r="AA24" s="301">
        <f t="shared" si="9"/>
      </c>
    </row>
    <row r="25" spans="1:27" s="5" customFormat="1" ht="17.25" customHeight="1">
      <c r="A25" s="39">
        <v>13</v>
      </c>
      <c r="B25" s="215"/>
      <c r="C25" s="215"/>
      <c r="D25" s="215"/>
      <c r="E25" s="304">
        <f t="shared" si="0"/>
      </c>
      <c r="F25" s="217"/>
      <c r="G25" s="218"/>
      <c r="H25" s="219"/>
      <c r="I25" s="218"/>
      <c r="J25" s="308"/>
      <c r="K25" s="275"/>
      <c r="L25" s="276"/>
      <c r="M25" s="269"/>
      <c r="N25" s="270"/>
      <c r="O25" s="5">
        <f>IF('参加人数'!B17="","",'参加人数'!B17)</f>
      </c>
      <c r="Q25" s="2">
        <f t="shared" si="1"/>
        <v>0</v>
      </c>
      <c r="R25" s="300">
        <f t="shared" si="3"/>
      </c>
      <c r="T25" s="301">
        <f t="shared" si="4"/>
      </c>
      <c r="U25" s="301">
        <f t="shared" si="2"/>
      </c>
      <c r="V25" s="301">
        <f t="shared" si="5"/>
      </c>
      <c r="W25" s="301">
        <f t="shared" si="2"/>
      </c>
      <c r="X25" s="301">
        <f t="shared" si="6"/>
      </c>
      <c r="Y25" s="301">
        <f t="shared" si="7"/>
      </c>
      <c r="Z25" s="301">
        <f t="shared" si="8"/>
      </c>
      <c r="AA25" s="301">
        <f t="shared" si="9"/>
      </c>
    </row>
    <row r="26" spans="1:27" s="5" customFormat="1" ht="17.25" customHeight="1">
      <c r="A26" s="39">
        <v>14</v>
      </c>
      <c r="B26" s="215"/>
      <c r="C26" s="215"/>
      <c r="D26" s="215"/>
      <c r="E26" s="304">
        <f t="shared" si="0"/>
      </c>
      <c r="F26" s="217"/>
      <c r="G26" s="218"/>
      <c r="H26" s="219"/>
      <c r="I26" s="218"/>
      <c r="J26" s="308"/>
      <c r="K26" s="275"/>
      <c r="L26" s="276"/>
      <c r="M26" s="269"/>
      <c r="N26" s="270"/>
      <c r="O26" s="5">
        <f>IF('参加人数'!B18="","",'参加人数'!B18)</f>
      </c>
      <c r="Q26" s="2">
        <f t="shared" si="1"/>
        <v>0</v>
      </c>
      <c r="R26" s="300">
        <f t="shared" si="3"/>
      </c>
      <c r="T26" s="301">
        <f t="shared" si="4"/>
      </c>
      <c r="U26" s="301">
        <f t="shared" si="2"/>
      </c>
      <c r="V26" s="301">
        <f t="shared" si="5"/>
      </c>
      <c r="W26" s="301">
        <f t="shared" si="2"/>
      </c>
      <c r="X26" s="301">
        <f t="shared" si="6"/>
      </c>
      <c r="Y26" s="301">
        <f t="shared" si="7"/>
      </c>
      <c r="Z26" s="301">
        <f t="shared" si="8"/>
      </c>
      <c r="AA26" s="301">
        <f t="shared" si="9"/>
      </c>
    </row>
    <row r="27" spans="1:27" s="5" customFormat="1" ht="17.25" customHeight="1">
      <c r="A27" s="39">
        <v>15</v>
      </c>
      <c r="B27" s="215"/>
      <c r="C27" s="215"/>
      <c r="D27" s="215"/>
      <c r="E27" s="304">
        <f t="shared" si="0"/>
      </c>
      <c r="F27" s="217"/>
      <c r="G27" s="218"/>
      <c r="H27" s="219"/>
      <c r="I27" s="218"/>
      <c r="J27" s="308"/>
      <c r="K27" s="275"/>
      <c r="L27" s="276"/>
      <c r="M27" s="269"/>
      <c r="N27" s="270"/>
      <c r="O27" s="5">
        <f>IF('参加人数'!B19="","",'参加人数'!B19)</f>
      </c>
      <c r="Q27" s="2">
        <f t="shared" si="1"/>
        <v>0</v>
      </c>
      <c r="R27" s="300">
        <f t="shared" si="3"/>
      </c>
      <c r="T27" s="301">
        <f t="shared" si="4"/>
      </c>
      <c r="U27" s="301">
        <f t="shared" si="2"/>
      </c>
      <c r="V27" s="301">
        <f t="shared" si="5"/>
      </c>
      <c r="W27" s="301">
        <f t="shared" si="2"/>
      </c>
      <c r="X27" s="301">
        <f t="shared" si="6"/>
      </c>
      <c r="Y27" s="301">
        <f t="shared" si="7"/>
      </c>
      <c r="Z27" s="301">
        <f t="shared" si="8"/>
      </c>
      <c r="AA27" s="301">
        <f t="shared" si="9"/>
      </c>
    </row>
    <row r="28" spans="1:27" s="5" customFormat="1" ht="17.25" customHeight="1">
      <c r="A28" s="39">
        <v>16</v>
      </c>
      <c r="B28" s="215"/>
      <c r="C28" s="215"/>
      <c r="D28" s="215"/>
      <c r="E28" s="304">
        <f t="shared" si="0"/>
      </c>
      <c r="F28" s="217"/>
      <c r="G28" s="218"/>
      <c r="H28" s="219"/>
      <c r="I28" s="218"/>
      <c r="J28" s="308"/>
      <c r="K28" s="275"/>
      <c r="L28" s="276"/>
      <c r="M28" s="269"/>
      <c r="N28" s="270"/>
      <c r="O28" s="5">
        <f>IF('参加人数'!B20="","",'参加人数'!B20)</f>
      </c>
      <c r="Q28" s="2">
        <f t="shared" si="1"/>
        <v>0</v>
      </c>
      <c r="R28" s="300">
        <f t="shared" si="3"/>
      </c>
      <c r="T28" s="301">
        <f t="shared" si="4"/>
      </c>
      <c r="U28" s="301">
        <f t="shared" si="2"/>
      </c>
      <c r="V28" s="301">
        <f t="shared" si="5"/>
      </c>
      <c r="W28" s="301">
        <f t="shared" si="2"/>
      </c>
      <c r="X28" s="301">
        <f t="shared" si="6"/>
      </c>
      <c r="Y28" s="301">
        <f t="shared" si="7"/>
      </c>
      <c r="Z28" s="301">
        <f t="shared" si="8"/>
      </c>
      <c r="AA28" s="301">
        <f t="shared" si="9"/>
      </c>
    </row>
    <row r="29" spans="1:27" s="5" customFormat="1" ht="17.25" customHeight="1">
      <c r="A29" s="39">
        <v>17</v>
      </c>
      <c r="B29" s="215"/>
      <c r="C29" s="215"/>
      <c r="D29" s="215"/>
      <c r="E29" s="304">
        <f t="shared" si="0"/>
      </c>
      <c r="F29" s="217"/>
      <c r="G29" s="218"/>
      <c r="H29" s="219"/>
      <c r="I29" s="218"/>
      <c r="J29" s="308"/>
      <c r="K29" s="275"/>
      <c r="L29" s="276"/>
      <c r="M29" s="269"/>
      <c r="N29" s="270"/>
      <c r="O29" s="5">
        <f>IF('参加人数'!B21="","",'参加人数'!B21)</f>
      </c>
      <c r="Q29" s="2">
        <f t="shared" si="1"/>
        <v>0</v>
      </c>
      <c r="R29" s="300">
        <f t="shared" si="3"/>
      </c>
      <c r="T29" s="301">
        <f t="shared" si="4"/>
      </c>
      <c r="U29" s="301">
        <f aca="true" t="shared" si="10" ref="U29:U52">IF($C29="","",IF(D29="",D$11,""))</f>
      </c>
      <c r="V29" s="301">
        <f t="shared" si="5"/>
      </c>
      <c r="W29" s="301">
        <f aca="true" t="shared" si="11" ref="W29:W52">IF($C29="","",IF(F29="",F$11,""))</f>
      </c>
      <c r="X29" s="301">
        <f t="shared" si="6"/>
      </c>
      <c r="Y29" s="301">
        <f t="shared" si="7"/>
      </c>
      <c r="Z29" s="301">
        <f t="shared" si="8"/>
      </c>
      <c r="AA29" s="301">
        <f t="shared" si="9"/>
      </c>
    </row>
    <row r="30" spans="1:27" s="5" customFormat="1" ht="17.25" customHeight="1">
      <c r="A30" s="39">
        <v>18</v>
      </c>
      <c r="B30" s="215"/>
      <c r="C30" s="215"/>
      <c r="D30" s="215"/>
      <c r="E30" s="304">
        <f t="shared" si="0"/>
      </c>
      <c r="F30" s="217"/>
      <c r="G30" s="218"/>
      <c r="H30" s="219"/>
      <c r="I30" s="218"/>
      <c r="J30" s="308"/>
      <c r="K30" s="275"/>
      <c r="L30" s="276"/>
      <c r="M30" s="269"/>
      <c r="N30" s="270"/>
      <c r="O30" s="5">
        <f>IF('参加人数'!B22="","",'参加人数'!B22)</f>
      </c>
      <c r="Q30" s="2">
        <f t="shared" si="1"/>
        <v>0</v>
      </c>
      <c r="R30" s="300">
        <f t="shared" si="3"/>
      </c>
      <c r="T30" s="301">
        <f t="shared" si="4"/>
      </c>
      <c r="U30" s="301">
        <f t="shared" si="10"/>
      </c>
      <c r="V30" s="301">
        <f t="shared" si="5"/>
      </c>
      <c r="W30" s="301">
        <f t="shared" si="11"/>
      </c>
      <c r="X30" s="301">
        <f t="shared" si="6"/>
      </c>
      <c r="Y30" s="301">
        <f t="shared" si="7"/>
      </c>
      <c r="Z30" s="301">
        <f t="shared" si="8"/>
      </c>
      <c r="AA30" s="301">
        <f t="shared" si="9"/>
      </c>
    </row>
    <row r="31" spans="1:27" s="5" customFormat="1" ht="17.25" customHeight="1">
      <c r="A31" s="39">
        <v>19</v>
      </c>
      <c r="B31" s="215"/>
      <c r="C31" s="215"/>
      <c r="D31" s="215"/>
      <c r="E31" s="304">
        <f t="shared" si="0"/>
      </c>
      <c r="F31" s="217"/>
      <c r="G31" s="218"/>
      <c r="H31" s="219"/>
      <c r="I31" s="218"/>
      <c r="J31" s="308"/>
      <c r="K31" s="275"/>
      <c r="L31" s="276"/>
      <c r="M31" s="269"/>
      <c r="N31" s="270"/>
      <c r="O31" s="5">
        <f>IF('参加人数'!B23="","",'参加人数'!B23)</f>
      </c>
      <c r="Q31" s="2">
        <f t="shared" si="1"/>
        <v>0</v>
      </c>
      <c r="R31" s="300">
        <f t="shared" si="3"/>
      </c>
      <c r="T31" s="301">
        <f t="shared" si="4"/>
      </c>
      <c r="U31" s="301">
        <f t="shared" si="10"/>
      </c>
      <c r="V31" s="301">
        <f t="shared" si="5"/>
      </c>
      <c r="W31" s="301">
        <f t="shared" si="11"/>
      </c>
      <c r="X31" s="301">
        <f t="shared" si="6"/>
      </c>
      <c r="Y31" s="301">
        <f t="shared" si="7"/>
      </c>
      <c r="Z31" s="301">
        <f t="shared" si="8"/>
      </c>
      <c r="AA31" s="301">
        <f t="shared" si="9"/>
      </c>
    </row>
    <row r="32" spans="1:27" s="5" customFormat="1" ht="17.25" customHeight="1">
      <c r="A32" s="39">
        <v>20</v>
      </c>
      <c r="B32" s="215"/>
      <c r="C32" s="215"/>
      <c r="D32" s="215"/>
      <c r="E32" s="304">
        <f t="shared" si="0"/>
      </c>
      <c r="F32" s="217"/>
      <c r="G32" s="218"/>
      <c r="H32" s="219"/>
      <c r="I32" s="218"/>
      <c r="J32" s="308"/>
      <c r="K32" s="275"/>
      <c r="L32" s="276"/>
      <c r="M32" s="269"/>
      <c r="N32" s="270"/>
      <c r="O32" s="5">
        <f>IF('参加人数'!B24="","",'参加人数'!B24)</f>
      </c>
      <c r="Q32" s="2">
        <f t="shared" si="1"/>
        <v>0</v>
      </c>
      <c r="R32" s="300">
        <f t="shared" si="3"/>
      </c>
      <c r="T32" s="301">
        <f t="shared" si="4"/>
      </c>
      <c r="U32" s="301">
        <f t="shared" si="10"/>
      </c>
      <c r="V32" s="301">
        <f t="shared" si="5"/>
      </c>
      <c r="W32" s="301">
        <f t="shared" si="11"/>
      </c>
      <c r="X32" s="301">
        <f t="shared" si="6"/>
      </c>
      <c r="Y32" s="301">
        <f t="shared" si="7"/>
      </c>
      <c r="Z32" s="301">
        <f t="shared" si="8"/>
      </c>
      <c r="AA32" s="301">
        <f t="shared" si="9"/>
      </c>
    </row>
    <row r="33" spans="1:27" s="5" customFormat="1" ht="17.25" customHeight="1">
      <c r="A33" s="39">
        <v>21</v>
      </c>
      <c r="B33" s="215"/>
      <c r="C33" s="215"/>
      <c r="D33" s="215"/>
      <c r="E33" s="304">
        <f t="shared" si="0"/>
      </c>
      <c r="F33" s="217"/>
      <c r="G33" s="218"/>
      <c r="H33" s="219"/>
      <c r="I33" s="218"/>
      <c r="J33" s="308"/>
      <c r="K33" s="275"/>
      <c r="L33" s="276"/>
      <c r="M33" s="269"/>
      <c r="N33" s="270"/>
      <c r="O33" s="5">
        <f>IF('参加人数'!B25="","",'参加人数'!B25)</f>
      </c>
      <c r="Q33" s="2">
        <f t="shared" si="1"/>
        <v>0</v>
      </c>
      <c r="R33" s="300">
        <f t="shared" si="3"/>
      </c>
      <c r="T33" s="301">
        <f t="shared" si="4"/>
      </c>
      <c r="U33" s="301">
        <f t="shared" si="10"/>
      </c>
      <c r="V33" s="301">
        <f t="shared" si="5"/>
      </c>
      <c r="W33" s="301">
        <f t="shared" si="11"/>
      </c>
      <c r="X33" s="301">
        <f t="shared" si="6"/>
      </c>
      <c r="Y33" s="301">
        <f t="shared" si="7"/>
      </c>
      <c r="Z33" s="301">
        <f t="shared" si="8"/>
      </c>
      <c r="AA33" s="301">
        <f t="shared" si="9"/>
      </c>
    </row>
    <row r="34" spans="1:27" s="5" customFormat="1" ht="17.25" customHeight="1">
      <c r="A34" s="39">
        <v>22</v>
      </c>
      <c r="B34" s="215"/>
      <c r="C34" s="215"/>
      <c r="D34" s="215"/>
      <c r="E34" s="304">
        <f t="shared" si="0"/>
      </c>
      <c r="F34" s="217"/>
      <c r="G34" s="218"/>
      <c r="H34" s="219"/>
      <c r="I34" s="218"/>
      <c r="J34" s="308"/>
      <c r="K34" s="275"/>
      <c r="L34" s="276"/>
      <c r="M34" s="269"/>
      <c r="N34" s="270"/>
      <c r="Q34" s="2">
        <f t="shared" si="1"/>
        <v>0</v>
      </c>
      <c r="R34" s="300">
        <f t="shared" si="3"/>
      </c>
      <c r="T34" s="301">
        <f t="shared" si="4"/>
      </c>
      <c r="U34" s="301">
        <f t="shared" si="10"/>
      </c>
      <c r="V34" s="301">
        <f t="shared" si="5"/>
      </c>
      <c r="W34" s="301">
        <f t="shared" si="11"/>
      </c>
      <c r="X34" s="301">
        <f t="shared" si="6"/>
      </c>
      <c r="Y34" s="301">
        <f t="shared" si="7"/>
      </c>
      <c r="Z34" s="301">
        <f t="shared" si="8"/>
      </c>
      <c r="AA34" s="301">
        <f t="shared" si="9"/>
      </c>
    </row>
    <row r="35" spans="1:27" s="5" customFormat="1" ht="17.25" customHeight="1">
      <c r="A35" s="39">
        <v>23</v>
      </c>
      <c r="B35" s="215"/>
      <c r="C35" s="215"/>
      <c r="D35" s="215"/>
      <c r="E35" s="304">
        <f t="shared" si="0"/>
      </c>
      <c r="F35" s="217"/>
      <c r="G35" s="218"/>
      <c r="H35" s="219"/>
      <c r="I35" s="218"/>
      <c r="J35" s="308"/>
      <c r="K35" s="275"/>
      <c r="L35" s="276"/>
      <c r="M35" s="269"/>
      <c r="N35" s="270"/>
      <c r="Q35" s="2">
        <f t="shared" si="1"/>
        <v>0</v>
      </c>
      <c r="R35" s="300">
        <f t="shared" si="3"/>
      </c>
      <c r="T35" s="301">
        <f t="shared" si="4"/>
      </c>
      <c r="U35" s="301">
        <f t="shared" si="10"/>
      </c>
      <c r="V35" s="301">
        <f t="shared" si="5"/>
      </c>
      <c r="W35" s="301">
        <f t="shared" si="11"/>
      </c>
      <c r="X35" s="301">
        <f t="shared" si="6"/>
      </c>
      <c r="Y35" s="301">
        <f t="shared" si="7"/>
      </c>
      <c r="Z35" s="301">
        <f t="shared" si="8"/>
      </c>
      <c r="AA35" s="301">
        <f t="shared" si="9"/>
      </c>
    </row>
    <row r="36" spans="1:27" s="5" customFormat="1" ht="17.25" customHeight="1">
      <c r="A36" s="39">
        <v>24</v>
      </c>
      <c r="B36" s="215"/>
      <c r="C36" s="215"/>
      <c r="D36" s="215"/>
      <c r="E36" s="304">
        <f t="shared" si="0"/>
      </c>
      <c r="F36" s="217"/>
      <c r="G36" s="218"/>
      <c r="H36" s="219"/>
      <c r="I36" s="218"/>
      <c r="J36" s="308"/>
      <c r="K36" s="275"/>
      <c r="L36" s="276"/>
      <c r="M36" s="269"/>
      <c r="N36" s="270"/>
      <c r="Q36" s="2">
        <f t="shared" si="1"/>
        <v>0</v>
      </c>
      <c r="R36" s="300">
        <f t="shared" si="3"/>
      </c>
      <c r="T36" s="301">
        <f t="shared" si="4"/>
      </c>
      <c r="U36" s="301">
        <f t="shared" si="10"/>
      </c>
      <c r="V36" s="301">
        <f t="shared" si="5"/>
      </c>
      <c r="W36" s="301">
        <f t="shared" si="11"/>
      </c>
      <c r="X36" s="301">
        <f t="shared" si="6"/>
      </c>
      <c r="Y36" s="301">
        <f t="shared" si="7"/>
      </c>
      <c r="Z36" s="301">
        <f t="shared" si="8"/>
      </c>
      <c r="AA36" s="301">
        <f t="shared" si="9"/>
      </c>
    </row>
    <row r="37" spans="1:27" s="5" customFormat="1" ht="17.25" customHeight="1">
      <c r="A37" s="39">
        <v>25</v>
      </c>
      <c r="B37" s="215"/>
      <c r="C37" s="215"/>
      <c r="D37" s="215"/>
      <c r="E37" s="304">
        <f t="shared" si="0"/>
      </c>
      <c r="F37" s="217"/>
      <c r="G37" s="218"/>
      <c r="H37" s="219"/>
      <c r="I37" s="218"/>
      <c r="J37" s="308"/>
      <c r="K37" s="275"/>
      <c r="L37" s="276"/>
      <c r="M37" s="269"/>
      <c r="N37" s="270"/>
      <c r="Q37" s="2">
        <f t="shared" si="1"/>
        <v>0</v>
      </c>
      <c r="R37" s="300">
        <f t="shared" si="3"/>
      </c>
      <c r="T37" s="301">
        <f t="shared" si="4"/>
      </c>
      <c r="U37" s="301">
        <f t="shared" si="10"/>
      </c>
      <c r="V37" s="301">
        <f t="shared" si="5"/>
      </c>
      <c r="W37" s="301">
        <f t="shared" si="11"/>
      </c>
      <c r="X37" s="301">
        <f t="shared" si="6"/>
      </c>
      <c r="Y37" s="301">
        <f t="shared" si="7"/>
      </c>
      <c r="Z37" s="301">
        <f t="shared" si="8"/>
      </c>
      <c r="AA37" s="301">
        <f t="shared" si="9"/>
      </c>
    </row>
    <row r="38" spans="1:27" s="5" customFormat="1" ht="17.25" customHeight="1">
      <c r="A38" s="39">
        <v>26</v>
      </c>
      <c r="B38" s="215"/>
      <c r="C38" s="215"/>
      <c r="D38" s="215"/>
      <c r="E38" s="304">
        <f t="shared" si="0"/>
      </c>
      <c r="F38" s="217"/>
      <c r="G38" s="218"/>
      <c r="H38" s="219"/>
      <c r="I38" s="218"/>
      <c r="J38" s="308"/>
      <c r="K38" s="275"/>
      <c r="L38" s="276"/>
      <c r="M38" s="269"/>
      <c r="N38" s="270"/>
      <c r="Q38" s="2">
        <f t="shared" si="1"/>
        <v>0</v>
      </c>
      <c r="R38" s="300">
        <f t="shared" si="3"/>
      </c>
      <c r="T38" s="301">
        <f t="shared" si="4"/>
      </c>
      <c r="U38" s="301">
        <f t="shared" si="10"/>
      </c>
      <c r="V38" s="301">
        <f t="shared" si="5"/>
      </c>
      <c r="W38" s="301">
        <f t="shared" si="11"/>
      </c>
      <c r="X38" s="301">
        <f t="shared" si="6"/>
      </c>
      <c r="Y38" s="301">
        <f t="shared" si="7"/>
      </c>
      <c r="Z38" s="301">
        <f t="shared" si="8"/>
      </c>
      <c r="AA38" s="301">
        <f t="shared" si="9"/>
      </c>
    </row>
    <row r="39" spans="1:27" s="5" customFormat="1" ht="17.25" customHeight="1">
      <c r="A39" s="39">
        <v>27</v>
      </c>
      <c r="B39" s="215"/>
      <c r="C39" s="215"/>
      <c r="D39" s="215"/>
      <c r="E39" s="304">
        <f t="shared" si="0"/>
      </c>
      <c r="F39" s="217"/>
      <c r="G39" s="218"/>
      <c r="H39" s="219"/>
      <c r="I39" s="218"/>
      <c r="J39" s="308"/>
      <c r="K39" s="275"/>
      <c r="L39" s="276"/>
      <c r="M39" s="269"/>
      <c r="N39" s="270"/>
      <c r="Q39" s="2">
        <f t="shared" si="1"/>
        <v>0</v>
      </c>
      <c r="R39" s="300">
        <f t="shared" si="3"/>
      </c>
      <c r="T39" s="301">
        <f t="shared" si="4"/>
      </c>
      <c r="U39" s="301">
        <f t="shared" si="10"/>
      </c>
      <c r="V39" s="301">
        <f t="shared" si="5"/>
      </c>
      <c r="W39" s="301">
        <f t="shared" si="11"/>
      </c>
      <c r="X39" s="301">
        <f t="shared" si="6"/>
      </c>
      <c r="Y39" s="301">
        <f t="shared" si="7"/>
      </c>
      <c r="Z39" s="301">
        <f t="shared" si="8"/>
      </c>
      <c r="AA39" s="301">
        <f t="shared" si="9"/>
      </c>
    </row>
    <row r="40" spans="1:27" s="5" customFormat="1" ht="17.25" customHeight="1">
      <c r="A40" s="39">
        <v>28</v>
      </c>
      <c r="B40" s="215"/>
      <c r="C40" s="215"/>
      <c r="D40" s="215"/>
      <c r="E40" s="304">
        <f t="shared" si="0"/>
      </c>
      <c r="F40" s="217"/>
      <c r="G40" s="218"/>
      <c r="H40" s="219"/>
      <c r="I40" s="218"/>
      <c r="J40" s="308"/>
      <c r="K40" s="275"/>
      <c r="L40" s="276"/>
      <c r="M40" s="269"/>
      <c r="N40" s="270"/>
      <c r="Q40" s="2">
        <f t="shared" si="1"/>
        <v>0</v>
      </c>
      <c r="R40" s="300">
        <f t="shared" si="3"/>
      </c>
      <c r="T40" s="301">
        <f t="shared" si="4"/>
      </c>
      <c r="U40" s="301">
        <f t="shared" si="10"/>
      </c>
      <c r="V40" s="301">
        <f t="shared" si="5"/>
      </c>
      <c r="W40" s="301">
        <f t="shared" si="11"/>
      </c>
      <c r="X40" s="301">
        <f t="shared" si="6"/>
      </c>
      <c r="Y40" s="301">
        <f t="shared" si="7"/>
      </c>
      <c r="Z40" s="301">
        <f t="shared" si="8"/>
      </c>
      <c r="AA40" s="301">
        <f t="shared" si="9"/>
      </c>
    </row>
    <row r="41" spans="1:27" s="5" customFormat="1" ht="17.25" customHeight="1">
      <c r="A41" s="39">
        <v>29</v>
      </c>
      <c r="B41" s="215"/>
      <c r="C41" s="215"/>
      <c r="D41" s="215"/>
      <c r="E41" s="304"/>
      <c r="F41" s="217"/>
      <c r="G41" s="218"/>
      <c r="H41" s="219"/>
      <c r="I41" s="218"/>
      <c r="J41" s="308"/>
      <c r="K41" s="275"/>
      <c r="L41" s="276"/>
      <c r="M41" s="269"/>
      <c r="N41" s="270"/>
      <c r="Q41" s="2">
        <f t="shared" si="1"/>
        <v>0</v>
      </c>
      <c r="R41" s="300">
        <f t="shared" si="3"/>
      </c>
      <c r="T41" s="301">
        <f t="shared" si="4"/>
      </c>
      <c r="U41" s="301">
        <f t="shared" si="10"/>
      </c>
      <c r="V41" s="301">
        <f t="shared" si="5"/>
      </c>
      <c r="W41" s="301">
        <f t="shared" si="11"/>
      </c>
      <c r="X41" s="301">
        <f t="shared" si="6"/>
      </c>
      <c r="Y41" s="301">
        <f t="shared" si="7"/>
      </c>
      <c r="Z41" s="301">
        <f t="shared" si="8"/>
      </c>
      <c r="AA41" s="301">
        <f t="shared" si="9"/>
      </c>
    </row>
    <row r="42" spans="1:27" s="5" customFormat="1" ht="17.25" customHeight="1">
      <c r="A42" s="39">
        <v>30</v>
      </c>
      <c r="B42" s="215"/>
      <c r="C42" s="215"/>
      <c r="D42" s="215"/>
      <c r="E42" s="304">
        <f t="shared" si="0"/>
      </c>
      <c r="F42" s="217"/>
      <c r="G42" s="218"/>
      <c r="H42" s="219"/>
      <c r="I42" s="218"/>
      <c r="J42" s="308"/>
      <c r="K42" s="275"/>
      <c r="L42" s="276"/>
      <c r="M42" s="269"/>
      <c r="N42" s="270"/>
      <c r="Q42" s="2">
        <f t="shared" si="1"/>
        <v>0</v>
      </c>
      <c r="R42" s="300">
        <f t="shared" si="3"/>
      </c>
      <c r="T42" s="301">
        <f t="shared" si="4"/>
      </c>
      <c r="U42" s="301">
        <f t="shared" si="10"/>
      </c>
      <c r="V42" s="301">
        <f t="shared" si="5"/>
      </c>
      <c r="W42" s="301">
        <f t="shared" si="11"/>
      </c>
      <c r="X42" s="301">
        <f t="shared" si="6"/>
      </c>
      <c r="Y42" s="301">
        <f t="shared" si="7"/>
      </c>
      <c r="Z42" s="301">
        <f t="shared" si="8"/>
      </c>
      <c r="AA42" s="301">
        <f t="shared" si="9"/>
      </c>
    </row>
    <row r="43" spans="1:27" s="5" customFormat="1" ht="17.25" customHeight="1">
      <c r="A43" s="39">
        <v>31</v>
      </c>
      <c r="B43" s="215"/>
      <c r="C43" s="215"/>
      <c r="D43" s="215"/>
      <c r="E43" s="304">
        <f t="shared" si="0"/>
      </c>
      <c r="F43" s="217"/>
      <c r="G43" s="218"/>
      <c r="H43" s="219"/>
      <c r="I43" s="218"/>
      <c r="J43" s="308"/>
      <c r="K43" s="275"/>
      <c r="L43" s="276"/>
      <c r="M43" s="269"/>
      <c r="N43" s="270"/>
      <c r="Q43" s="2">
        <f t="shared" si="1"/>
        <v>0</v>
      </c>
      <c r="R43" s="300">
        <f t="shared" si="3"/>
      </c>
      <c r="T43" s="301">
        <f t="shared" si="4"/>
      </c>
      <c r="U43" s="301">
        <f t="shared" si="10"/>
      </c>
      <c r="V43" s="301">
        <f t="shared" si="5"/>
      </c>
      <c r="W43" s="301">
        <f t="shared" si="11"/>
      </c>
      <c r="X43" s="301">
        <f t="shared" si="6"/>
      </c>
      <c r="Y43" s="301">
        <f t="shared" si="7"/>
      </c>
      <c r="Z43" s="301">
        <f t="shared" si="8"/>
      </c>
      <c r="AA43" s="301">
        <f t="shared" si="9"/>
      </c>
    </row>
    <row r="44" spans="1:27" s="5" customFormat="1" ht="17.25" customHeight="1">
      <c r="A44" s="39">
        <v>32</v>
      </c>
      <c r="B44" s="215"/>
      <c r="C44" s="215"/>
      <c r="D44" s="215"/>
      <c r="E44" s="304" t="s">
        <v>208</v>
      </c>
      <c r="F44" s="217"/>
      <c r="G44" s="218"/>
      <c r="H44" s="219"/>
      <c r="I44" s="218"/>
      <c r="J44" s="308"/>
      <c r="K44" s="275"/>
      <c r="L44" s="276"/>
      <c r="M44" s="269"/>
      <c r="N44" s="270"/>
      <c r="Q44" s="2">
        <f t="shared" si="1"/>
        <v>0</v>
      </c>
      <c r="R44" s="300">
        <f t="shared" si="3"/>
      </c>
      <c r="T44" s="301">
        <f t="shared" si="4"/>
      </c>
      <c r="U44" s="301">
        <f t="shared" si="10"/>
      </c>
      <c r="V44" s="301">
        <f t="shared" si="5"/>
      </c>
      <c r="W44" s="301">
        <f t="shared" si="11"/>
      </c>
      <c r="X44" s="301">
        <f t="shared" si="6"/>
      </c>
      <c r="Y44" s="301">
        <f t="shared" si="7"/>
      </c>
      <c r="Z44" s="301">
        <f t="shared" si="8"/>
      </c>
      <c r="AA44" s="301">
        <f t="shared" si="9"/>
      </c>
    </row>
    <row r="45" spans="1:27" s="5" customFormat="1" ht="17.25" customHeight="1">
      <c r="A45" s="39">
        <v>33</v>
      </c>
      <c r="B45" s="215"/>
      <c r="C45" s="215"/>
      <c r="D45" s="215"/>
      <c r="E45" s="304" t="s">
        <v>208</v>
      </c>
      <c r="F45" s="217"/>
      <c r="G45" s="218"/>
      <c r="H45" s="219"/>
      <c r="I45" s="218"/>
      <c r="J45" s="308"/>
      <c r="K45" s="275"/>
      <c r="L45" s="276"/>
      <c r="M45" s="269"/>
      <c r="N45" s="270"/>
      <c r="Q45" s="2">
        <f t="shared" si="1"/>
        <v>0</v>
      </c>
      <c r="R45" s="300">
        <f t="shared" si="3"/>
      </c>
      <c r="T45" s="301">
        <f t="shared" si="4"/>
      </c>
      <c r="U45" s="301">
        <f t="shared" si="10"/>
      </c>
      <c r="V45" s="301">
        <f t="shared" si="5"/>
      </c>
      <c r="W45" s="301">
        <f t="shared" si="11"/>
      </c>
      <c r="X45" s="301">
        <f t="shared" si="6"/>
      </c>
      <c r="Y45" s="301">
        <f t="shared" si="7"/>
      </c>
      <c r="Z45" s="301">
        <f t="shared" si="8"/>
      </c>
      <c r="AA45" s="301">
        <f t="shared" si="9"/>
      </c>
    </row>
    <row r="46" spans="1:27" s="5" customFormat="1" ht="17.25" customHeight="1">
      <c r="A46" s="39">
        <v>34</v>
      </c>
      <c r="B46" s="215"/>
      <c r="C46" s="215"/>
      <c r="D46" s="215"/>
      <c r="E46" s="304" t="s">
        <v>208</v>
      </c>
      <c r="F46" s="217"/>
      <c r="G46" s="218"/>
      <c r="H46" s="219"/>
      <c r="I46" s="218"/>
      <c r="J46" s="308"/>
      <c r="K46" s="275"/>
      <c r="L46" s="276"/>
      <c r="M46" s="269"/>
      <c r="N46" s="270"/>
      <c r="Q46" s="2">
        <f t="shared" si="1"/>
        <v>0</v>
      </c>
      <c r="R46" s="300">
        <f t="shared" si="3"/>
      </c>
      <c r="T46" s="301">
        <f t="shared" si="4"/>
      </c>
      <c r="U46" s="301">
        <f t="shared" si="10"/>
      </c>
      <c r="V46" s="301">
        <f t="shared" si="5"/>
      </c>
      <c r="W46" s="301">
        <f t="shared" si="11"/>
      </c>
      <c r="X46" s="301">
        <f t="shared" si="6"/>
      </c>
      <c r="Y46" s="301">
        <f t="shared" si="7"/>
      </c>
      <c r="Z46" s="301">
        <f t="shared" si="8"/>
      </c>
      <c r="AA46" s="301">
        <f t="shared" si="9"/>
      </c>
    </row>
    <row r="47" spans="1:27" s="5" customFormat="1" ht="17.25" customHeight="1">
      <c r="A47" s="39">
        <v>35</v>
      </c>
      <c r="B47" s="215"/>
      <c r="C47" s="215"/>
      <c r="D47" s="215"/>
      <c r="E47" s="304">
        <f t="shared" si="0"/>
      </c>
      <c r="F47" s="217"/>
      <c r="G47" s="218"/>
      <c r="H47" s="219"/>
      <c r="I47" s="218"/>
      <c r="J47" s="308"/>
      <c r="K47" s="275"/>
      <c r="L47" s="276"/>
      <c r="M47" s="269"/>
      <c r="N47" s="270"/>
      <c r="Q47" s="2">
        <f t="shared" si="1"/>
        <v>0</v>
      </c>
      <c r="R47" s="300">
        <f t="shared" si="3"/>
      </c>
      <c r="T47" s="301">
        <f t="shared" si="4"/>
      </c>
      <c r="U47" s="301">
        <f t="shared" si="10"/>
      </c>
      <c r="V47" s="301">
        <f t="shared" si="5"/>
      </c>
      <c r="W47" s="301">
        <f t="shared" si="11"/>
      </c>
      <c r="X47" s="301">
        <f t="shared" si="6"/>
      </c>
      <c r="Y47" s="301">
        <f t="shared" si="7"/>
      </c>
      <c r="Z47" s="301">
        <f t="shared" si="8"/>
      </c>
      <c r="AA47" s="301">
        <f t="shared" si="9"/>
      </c>
    </row>
    <row r="48" spans="1:27" s="5" customFormat="1" ht="17.25" customHeight="1">
      <c r="A48" s="39">
        <v>36</v>
      </c>
      <c r="B48" s="215"/>
      <c r="C48" s="215"/>
      <c r="D48" s="215"/>
      <c r="E48" s="304">
        <f t="shared" si="0"/>
      </c>
      <c r="F48" s="217"/>
      <c r="G48" s="218"/>
      <c r="H48" s="219"/>
      <c r="I48" s="218"/>
      <c r="J48" s="308"/>
      <c r="K48" s="275"/>
      <c r="L48" s="276"/>
      <c r="M48" s="269"/>
      <c r="N48" s="270"/>
      <c r="Q48" s="2">
        <f t="shared" si="1"/>
        <v>0</v>
      </c>
      <c r="R48" s="300">
        <f t="shared" si="3"/>
      </c>
      <c r="T48" s="301">
        <f t="shared" si="4"/>
      </c>
      <c r="U48" s="301">
        <f t="shared" si="10"/>
      </c>
      <c r="V48" s="301">
        <f t="shared" si="5"/>
      </c>
      <c r="W48" s="301">
        <f t="shared" si="11"/>
      </c>
      <c r="X48" s="301">
        <f t="shared" si="6"/>
      </c>
      <c r="Y48" s="301">
        <f t="shared" si="7"/>
      </c>
      <c r="Z48" s="301">
        <f t="shared" si="8"/>
      </c>
      <c r="AA48" s="301">
        <f t="shared" si="9"/>
      </c>
    </row>
    <row r="49" spans="1:27" s="5" customFormat="1" ht="17.25" customHeight="1">
      <c r="A49" s="39">
        <v>37</v>
      </c>
      <c r="B49" s="215"/>
      <c r="C49" s="215"/>
      <c r="D49" s="215"/>
      <c r="E49" s="304">
        <f t="shared" si="0"/>
      </c>
      <c r="F49" s="217"/>
      <c r="G49" s="218"/>
      <c r="H49" s="219"/>
      <c r="I49" s="218"/>
      <c r="J49" s="308"/>
      <c r="K49" s="275"/>
      <c r="L49" s="276"/>
      <c r="M49" s="269"/>
      <c r="N49" s="270"/>
      <c r="Q49" s="2">
        <f t="shared" si="1"/>
        <v>0</v>
      </c>
      <c r="R49" s="300">
        <f t="shared" si="3"/>
      </c>
      <c r="T49" s="301">
        <f t="shared" si="4"/>
      </c>
      <c r="U49" s="301">
        <f t="shared" si="10"/>
      </c>
      <c r="V49" s="301">
        <f t="shared" si="5"/>
      </c>
      <c r="W49" s="301">
        <f t="shared" si="11"/>
      </c>
      <c r="X49" s="301">
        <f t="shared" si="6"/>
      </c>
      <c r="Y49" s="301">
        <f t="shared" si="7"/>
      </c>
      <c r="Z49" s="301">
        <f t="shared" si="8"/>
      </c>
      <c r="AA49" s="301">
        <f t="shared" si="9"/>
      </c>
    </row>
    <row r="50" spans="1:27" s="5" customFormat="1" ht="17.25" customHeight="1">
      <c r="A50" s="39">
        <v>38</v>
      </c>
      <c r="B50" s="215"/>
      <c r="C50" s="215"/>
      <c r="D50" s="215"/>
      <c r="E50" s="304">
        <f t="shared" si="0"/>
      </c>
      <c r="F50" s="217"/>
      <c r="G50" s="218"/>
      <c r="H50" s="219"/>
      <c r="I50" s="218"/>
      <c r="J50" s="308"/>
      <c r="K50" s="275"/>
      <c r="L50" s="276"/>
      <c r="M50" s="269"/>
      <c r="N50" s="270"/>
      <c r="Q50" s="2">
        <f t="shared" si="1"/>
        <v>0</v>
      </c>
      <c r="R50" s="300">
        <f t="shared" si="3"/>
      </c>
      <c r="T50" s="301">
        <f t="shared" si="4"/>
      </c>
      <c r="U50" s="301">
        <f t="shared" si="10"/>
      </c>
      <c r="V50" s="301">
        <f t="shared" si="5"/>
      </c>
      <c r="W50" s="301">
        <f t="shared" si="11"/>
      </c>
      <c r="X50" s="301">
        <f t="shared" si="6"/>
      </c>
      <c r="Y50" s="301">
        <f t="shared" si="7"/>
      </c>
      <c r="Z50" s="301">
        <f t="shared" si="8"/>
      </c>
      <c r="AA50" s="301">
        <f t="shared" si="9"/>
      </c>
    </row>
    <row r="51" spans="1:27" s="5" customFormat="1" ht="17.25" customHeight="1">
      <c r="A51" s="39">
        <v>39</v>
      </c>
      <c r="B51" s="215"/>
      <c r="C51" s="215"/>
      <c r="D51" s="215"/>
      <c r="E51" s="304">
        <f t="shared" si="0"/>
      </c>
      <c r="F51" s="217"/>
      <c r="G51" s="218"/>
      <c r="H51" s="219"/>
      <c r="I51" s="218"/>
      <c r="J51" s="308"/>
      <c r="K51" s="275"/>
      <c r="L51" s="276"/>
      <c r="M51" s="269"/>
      <c r="N51" s="270"/>
      <c r="Q51" s="2">
        <f t="shared" si="1"/>
        <v>0</v>
      </c>
      <c r="R51" s="300">
        <f t="shared" si="3"/>
      </c>
      <c r="T51" s="301">
        <f t="shared" si="4"/>
      </c>
      <c r="U51" s="301">
        <f t="shared" si="10"/>
      </c>
      <c r="V51" s="301">
        <f t="shared" si="5"/>
      </c>
      <c r="W51" s="301">
        <f t="shared" si="11"/>
      </c>
      <c r="X51" s="301">
        <f t="shared" si="6"/>
      </c>
      <c r="Y51" s="301">
        <f t="shared" si="7"/>
      </c>
      <c r="Z51" s="301">
        <f t="shared" si="8"/>
      </c>
      <c r="AA51" s="301">
        <f t="shared" si="9"/>
      </c>
    </row>
    <row r="52" spans="1:27" s="5" customFormat="1" ht="17.25" customHeight="1">
      <c r="A52" s="39">
        <v>40</v>
      </c>
      <c r="B52" s="215"/>
      <c r="C52" s="215"/>
      <c r="D52" s="215"/>
      <c r="E52" s="304">
        <f t="shared" si="0"/>
      </c>
      <c r="F52" s="217"/>
      <c r="G52" s="218"/>
      <c r="H52" s="219"/>
      <c r="I52" s="218"/>
      <c r="J52" s="308"/>
      <c r="K52" s="275"/>
      <c r="L52" s="276"/>
      <c r="M52" s="269"/>
      <c r="N52" s="270"/>
      <c r="Q52" s="2">
        <f t="shared" si="1"/>
        <v>0</v>
      </c>
      <c r="R52" s="300">
        <f t="shared" si="3"/>
      </c>
      <c r="T52" s="301">
        <f t="shared" si="4"/>
      </c>
      <c r="U52" s="301">
        <f t="shared" si="10"/>
      </c>
      <c r="V52" s="301">
        <f t="shared" si="5"/>
      </c>
      <c r="W52" s="301">
        <f t="shared" si="11"/>
      </c>
      <c r="X52" s="301">
        <f t="shared" si="6"/>
      </c>
      <c r="Y52" s="301">
        <f t="shared" si="7"/>
      </c>
      <c r="Z52" s="301">
        <f t="shared" si="8"/>
      </c>
      <c r="AA52" s="301">
        <f t="shared" si="9"/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1.25">
      <c r="P58" s="2"/>
    </row>
  </sheetData>
  <sheetProtection selectLockedCells="1"/>
  <mergeCells count="14">
    <mergeCell ref="C2:E2"/>
    <mergeCell ref="G3:H3"/>
    <mergeCell ref="I3:L3"/>
    <mergeCell ref="A1:B1"/>
    <mergeCell ref="C1:E1"/>
    <mergeCell ref="G1:I1"/>
    <mergeCell ref="K10:N10"/>
    <mergeCell ref="H8:I8"/>
    <mergeCell ref="D8:E8"/>
    <mergeCell ref="A3:B3"/>
    <mergeCell ref="G10:H10"/>
    <mergeCell ref="I10:J10"/>
    <mergeCell ref="C3:D3"/>
    <mergeCell ref="B9:B10"/>
  </mergeCells>
  <dataValidations count="5">
    <dataValidation allowBlank="1" showInputMessage="1" showErrorMessage="1" imeMode="disabled" sqref="J13:J52 H13:H52 L13"/>
    <dataValidation type="list" allowBlank="1" showInputMessage="1" showErrorMessage="1" error="入力が正しくありません&#10;" sqref="I13:I52 G13:G52">
      <formula1>$O$12:$O$40</formula1>
    </dataValidation>
    <dataValidation allowBlank="1" showInputMessage="1" showErrorMessage="1" imeMode="on" sqref="C13:C52 E13:E52 C1:E1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4"/>
  <headerFooter alignWithMargins="0">
    <oddHeader>&amp;RP  &amp;P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A57"/>
  <sheetViews>
    <sheetView showGridLines="0" zoomScalePageLayoutView="0" workbookViewId="0" topLeftCell="A1">
      <pane ySplit="12" topLeftCell="A13" activePane="bottomLeft" state="frozen"/>
      <selection pane="topLeft" activeCell="T10" sqref="T10"/>
      <selection pane="bottomLeft" activeCell="B13" sqref="B13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3" customWidth="1"/>
    <col min="7" max="7" width="9.625" style="1" customWidth="1"/>
    <col min="8" max="8" width="7.625" style="2" customWidth="1"/>
    <col min="9" max="9" width="9.625" style="2" customWidth="1"/>
    <col min="10" max="10" width="7.625" style="1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16384" width="9.00390625" style="2" customWidth="1"/>
  </cols>
  <sheetData>
    <row r="1" spans="1:9" ht="26.25" customHeight="1" thickBot="1">
      <c r="A1" s="341" t="s">
        <v>316</v>
      </c>
      <c r="B1" s="342"/>
      <c r="C1" s="343" t="s">
        <v>608</v>
      </c>
      <c r="D1" s="344"/>
      <c r="E1" s="345"/>
      <c r="F1" s="24"/>
      <c r="G1" s="347" t="s">
        <v>363</v>
      </c>
      <c r="H1" s="347"/>
      <c r="I1" s="347"/>
    </row>
    <row r="2" spans="3:9" ht="15.75" customHeight="1" thickBot="1">
      <c r="C2" s="352">
        <f>IF(C1="","大会名が未入力です。","")</f>
      </c>
      <c r="D2" s="352"/>
      <c r="E2" s="352"/>
      <c r="F2" s="67"/>
      <c r="I2" s="72"/>
    </row>
    <row r="3" spans="1:12" ht="20.25" customHeight="1" thickBot="1">
      <c r="A3" s="348" t="s">
        <v>317</v>
      </c>
      <c r="B3" s="349"/>
      <c r="C3" s="350">
        <f>IF('申込必要事項'!D3="","",'申込必要事項'!D3)</f>
      </c>
      <c r="D3" s="351"/>
      <c r="E3" s="149"/>
      <c r="F3" s="150" t="s">
        <v>348</v>
      </c>
      <c r="G3" s="353">
        <f>IF('申込必要事項'!D6="","",'申込必要事項'!D6)</f>
      </c>
      <c r="H3" s="353"/>
      <c r="I3" s="356">
        <f>IF('申込必要事項'!D7="","",'申込必要事項'!D7)</f>
      </c>
      <c r="J3" s="356"/>
      <c r="K3" s="356"/>
      <c r="L3" s="356"/>
    </row>
    <row r="4" spans="1:12" ht="6" customHeight="1" thickBot="1">
      <c r="A4" s="86"/>
      <c r="B4" s="86"/>
      <c r="C4" s="87"/>
      <c r="D4" s="67"/>
      <c r="E4" s="67"/>
      <c r="F4" s="67"/>
      <c r="J4" s="88"/>
      <c r="K4" s="88"/>
      <c r="L4" s="88"/>
    </row>
    <row r="5" spans="1:12" ht="13.5" customHeight="1">
      <c r="A5" s="86"/>
      <c r="B5" s="86"/>
      <c r="C5" s="64" t="s">
        <v>322</v>
      </c>
      <c r="D5" s="99" t="s">
        <v>323</v>
      </c>
      <c r="E5" s="100">
        <f>COUNTIF($Q$13:$Q$52,1)</f>
        <v>0</v>
      </c>
      <c r="F5" s="101" t="s">
        <v>325</v>
      </c>
      <c r="G5" s="101" t="s">
        <v>330</v>
      </c>
      <c r="H5" s="161">
        <v>700</v>
      </c>
      <c r="I5" s="102" t="s">
        <v>327</v>
      </c>
      <c r="J5" s="103">
        <f>IF(E5="","",E5*H5)</f>
        <v>0</v>
      </c>
      <c r="K5" s="104" t="s">
        <v>329</v>
      </c>
      <c r="L5" s="88"/>
    </row>
    <row r="6" spans="1:12" ht="13.5" customHeight="1">
      <c r="A6" s="86"/>
      <c r="B6" s="86"/>
      <c r="D6" s="105" t="s">
        <v>324</v>
      </c>
      <c r="E6" s="106">
        <f>COUNTIF($Q$13:$Q$52,2)</f>
        <v>0</v>
      </c>
      <c r="F6" s="107" t="s">
        <v>325</v>
      </c>
      <c r="G6" s="107" t="s">
        <v>330</v>
      </c>
      <c r="H6" s="279">
        <v>1000</v>
      </c>
      <c r="I6" s="108" t="s">
        <v>327</v>
      </c>
      <c r="J6" s="109">
        <f>IF(E6="","",E6*H6)</f>
        <v>0</v>
      </c>
      <c r="K6" s="110" t="s">
        <v>329</v>
      </c>
      <c r="L6" s="88"/>
    </row>
    <row r="7" spans="1:12" ht="13.5" customHeight="1" thickBot="1">
      <c r="A7" s="86"/>
      <c r="B7" s="86"/>
      <c r="D7" s="111" t="s">
        <v>332</v>
      </c>
      <c r="E7" s="302">
        <f>SUM('参加人数'!F27:F28)</f>
        <v>0</v>
      </c>
      <c r="F7" s="112" t="s">
        <v>333</v>
      </c>
      <c r="G7" s="112" t="s">
        <v>334</v>
      </c>
      <c r="H7" s="162">
        <v>1000</v>
      </c>
      <c r="I7" s="113" t="s">
        <v>327</v>
      </c>
      <c r="J7" s="114">
        <f>IF(E7="","",E7*H7)</f>
        <v>0</v>
      </c>
      <c r="K7" s="115" t="s">
        <v>329</v>
      </c>
      <c r="L7" s="88"/>
    </row>
    <row r="8" spans="1:12" ht="13.5" customHeight="1" thickBot="1">
      <c r="A8" s="86"/>
      <c r="B8" s="296" t="s">
        <v>596</v>
      </c>
      <c r="C8" s="297"/>
      <c r="D8" s="329"/>
      <c r="E8" s="329"/>
      <c r="F8" s="64"/>
      <c r="G8" s="63"/>
      <c r="H8" s="354" t="s">
        <v>328</v>
      </c>
      <c r="I8" s="355"/>
      <c r="J8" s="136">
        <f>SUM(J5:J7)</f>
        <v>0</v>
      </c>
      <c r="K8" s="116" t="s">
        <v>329</v>
      </c>
      <c r="L8" s="88"/>
    </row>
    <row r="9" spans="1:12" ht="14.25" customHeight="1">
      <c r="A9" s="86"/>
      <c r="B9" s="336" t="s">
        <v>597</v>
      </c>
      <c r="C9" s="298" t="s">
        <v>598</v>
      </c>
      <c r="D9" s="67"/>
      <c r="E9" s="67"/>
      <c r="F9" s="67"/>
      <c r="I9" s="2" t="s">
        <v>535</v>
      </c>
      <c r="J9" s="272">
        <f>J8+'中学男子'!J8</f>
        <v>0</v>
      </c>
      <c r="K9" s="88"/>
      <c r="L9" s="88"/>
    </row>
    <row r="10" spans="2:14" ht="15.75" customHeight="1">
      <c r="B10" s="337"/>
      <c r="C10" s="298" t="s">
        <v>599</v>
      </c>
      <c r="G10" s="357" t="s">
        <v>305</v>
      </c>
      <c r="H10" s="357"/>
      <c r="I10" s="358" t="s">
        <v>306</v>
      </c>
      <c r="J10" s="358"/>
      <c r="K10" s="324" t="s">
        <v>390</v>
      </c>
      <c r="L10" s="325"/>
      <c r="M10" s="325"/>
      <c r="N10" s="326"/>
    </row>
    <row r="11" spans="1:17" s="25" customFormat="1" ht="15.75" customHeight="1">
      <c r="A11" s="28" t="s">
        <v>197</v>
      </c>
      <c r="B11" s="28" t="s">
        <v>314</v>
      </c>
      <c r="C11" s="28" t="s">
        <v>198</v>
      </c>
      <c r="D11" s="28" t="s">
        <v>301</v>
      </c>
      <c r="E11" s="40" t="s">
        <v>307</v>
      </c>
      <c r="F11" s="28" t="s">
        <v>199</v>
      </c>
      <c r="G11" s="95" t="s">
        <v>225</v>
      </c>
      <c r="H11" s="96" t="s">
        <v>309</v>
      </c>
      <c r="I11" s="97" t="s">
        <v>225</v>
      </c>
      <c r="J11" s="98" t="s">
        <v>309</v>
      </c>
      <c r="K11" s="163" t="s">
        <v>304</v>
      </c>
      <c r="L11" s="164" t="s">
        <v>355</v>
      </c>
      <c r="M11" s="165" t="s">
        <v>356</v>
      </c>
      <c r="N11" s="166" t="s">
        <v>355</v>
      </c>
      <c r="Q11" s="2"/>
    </row>
    <row r="12" spans="1:18" s="5" customFormat="1" ht="15.75" customHeight="1">
      <c r="A12" s="176" t="s">
        <v>357</v>
      </c>
      <c r="B12" s="137">
        <v>500</v>
      </c>
      <c r="C12" s="138" t="s">
        <v>300</v>
      </c>
      <c r="D12" s="138" t="s">
        <v>319</v>
      </c>
      <c r="E12" s="203" t="s">
        <v>351</v>
      </c>
      <c r="F12" s="139"/>
      <c r="G12" s="138" t="s">
        <v>320</v>
      </c>
      <c r="H12" s="140" t="s">
        <v>321</v>
      </c>
      <c r="I12" s="138" t="s">
        <v>352</v>
      </c>
      <c r="J12" s="141" t="s">
        <v>600</v>
      </c>
      <c r="K12" s="172" t="s">
        <v>362</v>
      </c>
      <c r="L12" s="173">
        <v>55.55</v>
      </c>
      <c r="M12" s="174"/>
      <c r="N12" s="175"/>
      <c r="Q12" s="2"/>
      <c r="R12" s="299" t="s">
        <v>601</v>
      </c>
    </row>
    <row r="13" spans="1:27" s="5" customFormat="1" ht="17.25" customHeight="1">
      <c r="A13" s="39">
        <v>1</v>
      </c>
      <c r="B13" s="204"/>
      <c r="C13" s="204"/>
      <c r="D13" s="204"/>
      <c r="E13" s="305">
        <f aca="true" t="shared" si="0" ref="E13:E52">IF($C$3="","",$C$3)</f>
      </c>
      <c r="F13" s="220"/>
      <c r="G13" s="221"/>
      <c r="H13" s="222"/>
      <c r="I13" s="221"/>
      <c r="J13" s="222"/>
      <c r="K13" s="277"/>
      <c r="L13" s="306"/>
      <c r="M13" s="273"/>
      <c r="N13" s="274"/>
      <c r="O13" s="5" t="str">
        <f>IF('参加人数'!E5="","",'参加人数'!E5)</f>
        <v>1年100m</v>
      </c>
      <c r="Q13" s="2">
        <f aca="true" t="shared" si="1" ref="Q13:Q52">COUNTA(G13,I13)</f>
        <v>0</v>
      </c>
      <c r="R13" s="300">
        <f>IF(C13="","",T13&amp;" "&amp;U13&amp;" "&amp;V13&amp;" "&amp;W13&amp;" "&amp;X13&amp;" "&amp;Y13&amp;" "&amp;IF(NOT(I13=""),AA13,""))</f>
      </c>
      <c r="T13" s="301">
        <f>IF($C13="","",IF(B13="",B$11,""))</f>
      </c>
      <c r="U13" s="301">
        <f aca="true" t="shared" si="2" ref="U13:W28">IF($C13="","",IF(D13="",D$11,""))</f>
      </c>
      <c r="V13" s="301">
        <f>IF($C13="","",IF(E13="","所属",""))</f>
      </c>
      <c r="W13" s="301">
        <f t="shared" si="2"/>
      </c>
      <c r="X13" s="301">
        <f>IF($C13="","",IF(G13="","種目",""))</f>
      </c>
      <c r="Y13" s="301">
        <f>IF($C13="","",IF(H13="","最高記録",""))</f>
      </c>
      <c r="Z13" s="301">
        <f>IF($C13="","",IF(I13="","種目2",""))</f>
      </c>
      <c r="AA13" s="301">
        <f>IF($C13="","",IF(J13="","種目2記録",""))</f>
      </c>
    </row>
    <row r="14" spans="1:27" s="5" customFormat="1" ht="17.25" customHeight="1">
      <c r="A14" s="39">
        <v>2</v>
      </c>
      <c r="B14" s="204"/>
      <c r="C14" s="204"/>
      <c r="D14" s="204"/>
      <c r="E14" s="305">
        <f t="shared" si="0"/>
      </c>
      <c r="F14" s="220"/>
      <c r="G14" s="221"/>
      <c r="H14" s="222"/>
      <c r="I14" s="221"/>
      <c r="J14" s="222"/>
      <c r="K14" s="277"/>
      <c r="L14" s="278"/>
      <c r="M14" s="273"/>
      <c r="N14" s="274"/>
      <c r="O14" s="5" t="str">
        <f>IF('参加人数'!E6="","",'参加人数'!E6)</f>
        <v>2年100m</v>
      </c>
      <c r="Q14" s="2">
        <f t="shared" si="1"/>
        <v>0</v>
      </c>
      <c r="R14" s="300">
        <f aca="true" t="shared" si="3" ref="R14:R52">IF(C14="","",T14&amp;" "&amp;U14&amp;" "&amp;V14&amp;" "&amp;W14&amp;" "&amp;X14&amp;" "&amp;Y14&amp;" "&amp;IF(NOT(I14=""),AA14,""))</f>
      </c>
      <c r="T14" s="301">
        <f aca="true" t="shared" si="4" ref="T14:T52">IF($C14="","",IF(B14="",B$11,""))</f>
      </c>
      <c r="U14" s="301">
        <f t="shared" si="2"/>
      </c>
      <c r="V14" s="301">
        <f aca="true" t="shared" si="5" ref="V14:V52">IF($C14="","",IF(E14="","所属",""))</f>
      </c>
      <c r="W14" s="301">
        <f t="shared" si="2"/>
      </c>
      <c r="X14" s="301">
        <f aca="true" t="shared" si="6" ref="X14:X52">IF($C14="","",IF(G14="","種目",""))</f>
      </c>
      <c r="Y14" s="301">
        <f aca="true" t="shared" si="7" ref="Y14:Y52">IF($C14="","",IF(H14="","最高記録",""))</f>
      </c>
      <c r="Z14" s="301">
        <f aca="true" t="shared" si="8" ref="Z14:Z52">IF($C14="","",IF(I14="","種目2",""))</f>
      </c>
      <c r="AA14" s="301">
        <f aca="true" t="shared" si="9" ref="AA14:AA52">IF($C14="","",IF(J14="","種目2記録",""))</f>
      </c>
    </row>
    <row r="15" spans="1:27" s="5" customFormat="1" ht="17.25" customHeight="1">
      <c r="A15" s="39">
        <v>3</v>
      </c>
      <c r="B15" s="204"/>
      <c r="C15" s="204"/>
      <c r="D15" s="204"/>
      <c r="E15" s="305">
        <f t="shared" si="0"/>
      </c>
      <c r="F15" s="220"/>
      <c r="G15" s="221"/>
      <c r="H15" s="222"/>
      <c r="I15" s="221"/>
      <c r="J15" s="222"/>
      <c r="K15" s="277"/>
      <c r="L15" s="278"/>
      <c r="M15" s="273"/>
      <c r="N15" s="274"/>
      <c r="O15" s="5" t="str">
        <f>IF('参加人数'!E7="","",'参加人数'!E7)</f>
        <v>3年100m</v>
      </c>
      <c r="Q15" s="2">
        <f t="shared" si="1"/>
        <v>0</v>
      </c>
      <c r="R15" s="300">
        <f t="shared" si="3"/>
      </c>
      <c r="T15" s="301">
        <f t="shared" si="4"/>
      </c>
      <c r="U15" s="301">
        <f t="shared" si="2"/>
      </c>
      <c r="V15" s="301">
        <f t="shared" si="5"/>
      </c>
      <c r="W15" s="301">
        <f t="shared" si="2"/>
      </c>
      <c r="X15" s="301">
        <f t="shared" si="6"/>
      </c>
      <c r="Y15" s="301">
        <f t="shared" si="7"/>
      </c>
      <c r="Z15" s="301">
        <f t="shared" si="8"/>
      </c>
      <c r="AA15" s="301">
        <f t="shared" si="9"/>
      </c>
    </row>
    <row r="16" spans="1:27" s="5" customFormat="1" ht="17.25" customHeight="1">
      <c r="A16" s="39">
        <v>4</v>
      </c>
      <c r="B16" s="204"/>
      <c r="C16" s="204"/>
      <c r="D16" s="204"/>
      <c r="E16" s="305">
        <f t="shared" si="0"/>
      </c>
      <c r="F16" s="220"/>
      <c r="G16" s="221"/>
      <c r="H16" s="222"/>
      <c r="I16" s="221"/>
      <c r="J16" s="222"/>
      <c r="K16" s="277"/>
      <c r="L16" s="278"/>
      <c r="M16" s="273"/>
      <c r="N16" s="274"/>
      <c r="O16" s="5" t="str">
        <f>IF('参加人数'!E8="","",'参加人数'!E8)</f>
        <v>200m</v>
      </c>
      <c r="Q16" s="2">
        <f t="shared" si="1"/>
        <v>0</v>
      </c>
      <c r="R16" s="300">
        <f t="shared" si="3"/>
      </c>
      <c r="T16" s="301">
        <f t="shared" si="4"/>
      </c>
      <c r="U16" s="301">
        <f t="shared" si="2"/>
      </c>
      <c r="V16" s="301">
        <f t="shared" si="5"/>
      </c>
      <c r="W16" s="301">
        <f t="shared" si="2"/>
      </c>
      <c r="X16" s="301">
        <f t="shared" si="6"/>
      </c>
      <c r="Y16" s="301">
        <f t="shared" si="7"/>
      </c>
      <c r="Z16" s="301">
        <f t="shared" si="8"/>
      </c>
      <c r="AA16" s="301">
        <f t="shared" si="9"/>
      </c>
    </row>
    <row r="17" spans="1:27" s="5" customFormat="1" ht="17.25" customHeight="1">
      <c r="A17" s="39">
        <v>5</v>
      </c>
      <c r="B17" s="204"/>
      <c r="C17" s="204"/>
      <c r="D17" s="204"/>
      <c r="E17" s="305">
        <f t="shared" si="0"/>
      </c>
      <c r="F17" s="220"/>
      <c r="G17" s="221"/>
      <c r="H17" s="222"/>
      <c r="I17" s="221"/>
      <c r="J17" s="222"/>
      <c r="K17" s="277"/>
      <c r="L17" s="278"/>
      <c r="M17" s="273"/>
      <c r="N17" s="274"/>
      <c r="O17" s="5" t="str">
        <f>IF('参加人数'!E9="","",'参加人数'!E9)</f>
        <v>1500m</v>
      </c>
      <c r="Q17" s="2">
        <f t="shared" si="1"/>
        <v>0</v>
      </c>
      <c r="R17" s="300">
        <f t="shared" si="3"/>
      </c>
      <c r="T17" s="301">
        <f t="shared" si="4"/>
      </c>
      <c r="U17" s="301">
        <f t="shared" si="2"/>
      </c>
      <c r="V17" s="301">
        <f t="shared" si="5"/>
      </c>
      <c r="W17" s="301">
        <f t="shared" si="2"/>
      </c>
      <c r="X17" s="301">
        <f t="shared" si="6"/>
      </c>
      <c r="Y17" s="301">
        <f t="shared" si="7"/>
      </c>
      <c r="Z17" s="301">
        <f t="shared" si="8"/>
      </c>
      <c r="AA17" s="301">
        <f t="shared" si="9"/>
      </c>
    </row>
    <row r="18" spans="1:27" s="5" customFormat="1" ht="17.25" customHeight="1">
      <c r="A18" s="39">
        <v>6</v>
      </c>
      <c r="B18" s="204"/>
      <c r="C18" s="204"/>
      <c r="D18" s="204"/>
      <c r="E18" s="305">
        <f t="shared" si="0"/>
      </c>
      <c r="F18" s="220"/>
      <c r="G18" s="221"/>
      <c r="H18" s="222"/>
      <c r="I18" s="221"/>
      <c r="J18" s="222"/>
      <c r="K18" s="277"/>
      <c r="L18" s="278"/>
      <c r="M18" s="273"/>
      <c r="N18" s="274"/>
      <c r="O18" s="5" t="str">
        <f>IF('参加人数'!E10="","",'参加人数'!E10)</f>
        <v>走高跳</v>
      </c>
      <c r="Q18" s="2">
        <f t="shared" si="1"/>
        <v>0</v>
      </c>
      <c r="R18" s="300">
        <f t="shared" si="3"/>
      </c>
      <c r="T18" s="301">
        <f t="shared" si="4"/>
      </c>
      <c r="U18" s="301">
        <f t="shared" si="2"/>
      </c>
      <c r="V18" s="301">
        <f t="shared" si="5"/>
      </c>
      <c r="W18" s="301">
        <f t="shared" si="2"/>
      </c>
      <c r="X18" s="301">
        <f t="shared" si="6"/>
      </c>
      <c r="Y18" s="301">
        <f t="shared" si="7"/>
      </c>
      <c r="Z18" s="301">
        <f t="shared" si="8"/>
      </c>
      <c r="AA18" s="301">
        <f t="shared" si="9"/>
      </c>
    </row>
    <row r="19" spans="1:27" s="5" customFormat="1" ht="17.25" customHeight="1">
      <c r="A19" s="39">
        <v>7</v>
      </c>
      <c r="B19" s="204"/>
      <c r="C19" s="204"/>
      <c r="D19" s="204"/>
      <c r="E19" s="305">
        <f t="shared" si="0"/>
      </c>
      <c r="F19" s="220"/>
      <c r="G19" s="221"/>
      <c r="H19" s="222"/>
      <c r="I19" s="221"/>
      <c r="J19" s="222"/>
      <c r="K19" s="277"/>
      <c r="L19" s="278"/>
      <c r="M19" s="273"/>
      <c r="N19" s="274"/>
      <c r="O19" s="5" t="str">
        <f>IF('参加人数'!E11="","",'参加人数'!E11)</f>
        <v>棒高跳</v>
      </c>
      <c r="Q19" s="2">
        <f t="shared" si="1"/>
        <v>0</v>
      </c>
      <c r="R19" s="300">
        <f t="shared" si="3"/>
      </c>
      <c r="T19" s="301">
        <f t="shared" si="4"/>
      </c>
      <c r="U19" s="301">
        <f t="shared" si="2"/>
      </c>
      <c r="V19" s="301">
        <f t="shared" si="5"/>
      </c>
      <c r="W19" s="301">
        <f t="shared" si="2"/>
      </c>
      <c r="X19" s="301">
        <f t="shared" si="6"/>
      </c>
      <c r="Y19" s="301">
        <f t="shared" si="7"/>
      </c>
      <c r="Z19" s="301">
        <f t="shared" si="8"/>
      </c>
      <c r="AA19" s="301">
        <f t="shared" si="9"/>
      </c>
    </row>
    <row r="20" spans="1:27" s="5" customFormat="1" ht="17.25" customHeight="1">
      <c r="A20" s="39">
        <v>8</v>
      </c>
      <c r="B20" s="204"/>
      <c r="C20" s="204"/>
      <c r="D20" s="204"/>
      <c r="E20" s="305">
        <f t="shared" si="0"/>
      </c>
      <c r="F20" s="220"/>
      <c r="G20" s="221"/>
      <c r="H20" s="222"/>
      <c r="I20" s="221"/>
      <c r="J20" s="222"/>
      <c r="K20" s="277"/>
      <c r="L20" s="278"/>
      <c r="M20" s="273"/>
      <c r="N20" s="274"/>
      <c r="O20" s="5" t="str">
        <f>IF('参加人数'!E12="","",'参加人数'!E12)</f>
        <v>走幅跳</v>
      </c>
      <c r="Q20" s="2">
        <f t="shared" si="1"/>
        <v>0</v>
      </c>
      <c r="R20" s="300">
        <f t="shared" si="3"/>
      </c>
      <c r="T20" s="301">
        <f t="shared" si="4"/>
      </c>
      <c r="U20" s="301">
        <f t="shared" si="2"/>
      </c>
      <c r="V20" s="301">
        <f t="shared" si="5"/>
      </c>
      <c r="W20" s="301">
        <f t="shared" si="2"/>
      </c>
      <c r="X20" s="301">
        <f t="shared" si="6"/>
      </c>
      <c r="Y20" s="301">
        <f t="shared" si="7"/>
      </c>
      <c r="Z20" s="301">
        <f t="shared" si="8"/>
      </c>
      <c r="AA20" s="301">
        <f t="shared" si="9"/>
      </c>
    </row>
    <row r="21" spans="1:27" s="5" customFormat="1" ht="17.25" customHeight="1">
      <c r="A21" s="39">
        <v>9</v>
      </c>
      <c r="B21" s="204"/>
      <c r="C21" s="204"/>
      <c r="D21" s="204"/>
      <c r="E21" s="305">
        <f t="shared" si="0"/>
      </c>
      <c r="F21" s="220"/>
      <c r="G21" s="221"/>
      <c r="H21" s="222"/>
      <c r="I21" s="221"/>
      <c r="J21" s="222"/>
      <c r="K21" s="277"/>
      <c r="L21" s="278"/>
      <c r="M21" s="273"/>
      <c r="N21" s="274"/>
      <c r="O21" s="5" t="str">
        <f>IF('参加人数'!E13="","",'参加人数'!E13)</f>
        <v>砲丸投②</v>
      </c>
      <c r="Q21" s="2">
        <f t="shared" si="1"/>
        <v>0</v>
      </c>
      <c r="R21" s="300">
        <f t="shared" si="3"/>
      </c>
      <c r="T21" s="301">
        <f t="shared" si="4"/>
      </c>
      <c r="U21" s="301">
        <f t="shared" si="2"/>
      </c>
      <c r="V21" s="301">
        <f t="shared" si="5"/>
      </c>
      <c r="W21" s="301">
        <f t="shared" si="2"/>
      </c>
      <c r="X21" s="301">
        <f t="shared" si="6"/>
      </c>
      <c r="Y21" s="301">
        <f t="shared" si="7"/>
      </c>
      <c r="Z21" s="301">
        <f t="shared" si="8"/>
      </c>
      <c r="AA21" s="301">
        <f t="shared" si="9"/>
      </c>
    </row>
    <row r="22" spans="1:27" s="5" customFormat="1" ht="17.25" customHeight="1">
      <c r="A22" s="39">
        <v>10</v>
      </c>
      <c r="B22" s="204"/>
      <c r="C22" s="204"/>
      <c r="D22" s="204"/>
      <c r="E22" s="305">
        <f t="shared" si="0"/>
      </c>
      <c r="F22" s="220"/>
      <c r="G22" s="221"/>
      <c r="H22" s="222"/>
      <c r="I22" s="221"/>
      <c r="J22" s="222"/>
      <c r="K22" s="277"/>
      <c r="L22" s="278"/>
      <c r="M22" s="273"/>
      <c r="N22" s="274"/>
      <c r="O22" s="5" t="str">
        <f>IF('参加人数'!E14="","",'参加人数'!E14)</f>
        <v>円盤投1.0kg</v>
      </c>
      <c r="Q22" s="2">
        <f t="shared" si="1"/>
        <v>0</v>
      </c>
      <c r="R22" s="300">
        <f t="shared" si="3"/>
      </c>
      <c r="T22" s="301">
        <f t="shared" si="4"/>
      </c>
      <c r="U22" s="301">
        <f t="shared" si="2"/>
      </c>
      <c r="V22" s="301">
        <f t="shared" si="5"/>
      </c>
      <c r="W22" s="301">
        <f t="shared" si="2"/>
      </c>
      <c r="X22" s="301">
        <f t="shared" si="6"/>
      </c>
      <c r="Y22" s="301">
        <f t="shared" si="7"/>
      </c>
      <c r="Z22" s="301">
        <f t="shared" si="8"/>
      </c>
      <c r="AA22" s="301">
        <f t="shared" si="9"/>
      </c>
    </row>
    <row r="23" spans="1:27" s="5" customFormat="1" ht="17.25" customHeight="1">
      <c r="A23" s="39">
        <v>11</v>
      </c>
      <c r="B23" s="204"/>
      <c r="C23" s="204"/>
      <c r="D23" s="204"/>
      <c r="E23" s="305">
        <f t="shared" si="0"/>
      </c>
      <c r="F23" s="220"/>
      <c r="G23" s="221"/>
      <c r="H23" s="222"/>
      <c r="I23" s="221"/>
      <c r="J23" s="222"/>
      <c r="K23" s="277"/>
      <c r="L23" s="278"/>
      <c r="M23" s="273"/>
      <c r="N23" s="274"/>
      <c r="O23" s="5">
        <f>IF('参加人数'!E15="","",'参加人数'!E15)</f>
      </c>
      <c r="Q23" s="2">
        <f t="shared" si="1"/>
        <v>0</v>
      </c>
      <c r="R23" s="300">
        <f t="shared" si="3"/>
      </c>
      <c r="T23" s="301">
        <f t="shared" si="4"/>
      </c>
      <c r="U23" s="301">
        <f t="shared" si="2"/>
      </c>
      <c r="V23" s="301">
        <f t="shared" si="5"/>
      </c>
      <c r="W23" s="301">
        <f t="shared" si="2"/>
      </c>
      <c r="X23" s="301">
        <f t="shared" si="6"/>
      </c>
      <c r="Y23" s="301">
        <f t="shared" si="7"/>
      </c>
      <c r="Z23" s="301">
        <f t="shared" si="8"/>
      </c>
      <c r="AA23" s="301">
        <f t="shared" si="9"/>
      </c>
    </row>
    <row r="24" spans="1:27" s="5" customFormat="1" ht="17.25" customHeight="1">
      <c r="A24" s="39">
        <v>12</v>
      </c>
      <c r="B24" s="204"/>
      <c r="C24" s="204"/>
      <c r="D24" s="204"/>
      <c r="E24" s="305">
        <f t="shared" si="0"/>
      </c>
      <c r="F24" s="220"/>
      <c r="G24" s="221"/>
      <c r="H24" s="222"/>
      <c r="I24" s="221"/>
      <c r="J24" s="222"/>
      <c r="K24" s="277"/>
      <c r="L24" s="278"/>
      <c r="M24" s="273"/>
      <c r="N24" s="274"/>
      <c r="O24" s="5">
        <f>IF('参加人数'!E16="","",'参加人数'!E16)</f>
      </c>
      <c r="Q24" s="2">
        <f t="shared" si="1"/>
        <v>0</v>
      </c>
      <c r="R24" s="300">
        <f t="shared" si="3"/>
      </c>
      <c r="T24" s="301">
        <f t="shared" si="4"/>
      </c>
      <c r="U24" s="301">
        <f t="shared" si="2"/>
      </c>
      <c r="V24" s="301">
        <f t="shared" si="5"/>
      </c>
      <c r="W24" s="301">
        <f t="shared" si="2"/>
      </c>
      <c r="X24" s="301">
        <f t="shared" si="6"/>
      </c>
      <c r="Y24" s="301">
        <f t="shared" si="7"/>
      </c>
      <c r="Z24" s="301">
        <f t="shared" si="8"/>
      </c>
      <c r="AA24" s="301">
        <f t="shared" si="9"/>
      </c>
    </row>
    <row r="25" spans="1:27" s="5" customFormat="1" ht="17.25" customHeight="1">
      <c r="A25" s="39">
        <v>13</v>
      </c>
      <c r="B25" s="204"/>
      <c r="C25" s="204"/>
      <c r="D25" s="204"/>
      <c r="E25" s="305">
        <f t="shared" si="0"/>
      </c>
      <c r="F25" s="220"/>
      <c r="G25" s="221"/>
      <c r="H25" s="222"/>
      <c r="I25" s="221"/>
      <c r="J25" s="222"/>
      <c r="K25" s="277"/>
      <c r="L25" s="278"/>
      <c r="M25" s="273"/>
      <c r="N25" s="274"/>
      <c r="O25" s="5">
        <f>IF('参加人数'!E17="","",'参加人数'!E17)</f>
      </c>
      <c r="Q25" s="2">
        <f t="shared" si="1"/>
        <v>0</v>
      </c>
      <c r="R25" s="300">
        <f t="shared" si="3"/>
      </c>
      <c r="T25" s="301">
        <f t="shared" si="4"/>
      </c>
      <c r="U25" s="301">
        <f t="shared" si="2"/>
      </c>
      <c r="V25" s="301">
        <f t="shared" si="5"/>
      </c>
      <c r="W25" s="301">
        <f t="shared" si="2"/>
      </c>
      <c r="X25" s="301">
        <f t="shared" si="6"/>
      </c>
      <c r="Y25" s="301">
        <f t="shared" si="7"/>
      </c>
      <c r="Z25" s="301">
        <f t="shared" si="8"/>
      </c>
      <c r="AA25" s="301">
        <f t="shared" si="9"/>
      </c>
    </row>
    <row r="26" spans="1:27" s="5" customFormat="1" ht="17.25" customHeight="1">
      <c r="A26" s="39">
        <v>14</v>
      </c>
      <c r="B26" s="204"/>
      <c r="C26" s="204"/>
      <c r="D26" s="204"/>
      <c r="E26" s="305">
        <f t="shared" si="0"/>
      </c>
      <c r="F26" s="220"/>
      <c r="G26" s="221"/>
      <c r="H26" s="222"/>
      <c r="I26" s="221"/>
      <c r="J26" s="222"/>
      <c r="K26" s="277"/>
      <c r="L26" s="278"/>
      <c r="M26" s="273"/>
      <c r="N26" s="274"/>
      <c r="O26" s="5">
        <f>IF('参加人数'!E18="","",'参加人数'!E18)</f>
      </c>
      <c r="Q26" s="2">
        <f t="shared" si="1"/>
        <v>0</v>
      </c>
      <c r="R26" s="300">
        <f t="shared" si="3"/>
      </c>
      <c r="T26" s="301">
        <f t="shared" si="4"/>
      </c>
      <c r="U26" s="301">
        <f t="shared" si="2"/>
      </c>
      <c r="V26" s="301">
        <f t="shared" si="5"/>
      </c>
      <c r="W26" s="301">
        <f t="shared" si="2"/>
      </c>
      <c r="X26" s="301">
        <f t="shared" si="6"/>
      </c>
      <c r="Y26" s="301">
        <f t="shared" si="7"/>
      </c>
      <c r="Z26" s="301">
        <f t="shared" si="8"/>
      </c>
      <c r="AA26" s="301">
        <f t="shared" si="9"/>
      </c>
    </row>
    <row r="27" spans="1:27" s="5" customFormat="1" ht="17.25" customHeight="1">
      <c r="A27" s="39">
        <v>15</v>
      </c>
      <c r="B27" s="204"/>
      <c r="C27" s="204"/>
      <c r="D27" s="204"/>
      <c r="E27" s="305">
        <f t="shared" si="0"/>
      </c>
      <c r="F27" s="220"/>
      <c r="G27" s="221"/>
      <c r="H27" s="222"/>
      <c r="I27" s="221"/>
      <c r="J27" s="222"/>
      <c r="K27" s="277"/>
      <c r="L27" s="278"/>
      <c r="M27" s="273"/>
      <c r="N27" s="274"/>
      <c r="O27" s="5">
        <f>IF('参加人数'!E19="","",'参加人数'!E19)</f>
      </c>
      <c r="Q27" s="2">
        <f t="shared" si="1"/>
        <v>0</v>
      </c>
      <c r="R27" s="300">
        <f t="shared" si="3"/>
      </c>
      <c r="T27" s="301">
        <f t="shared" si="4"/>
      </c>
      <c r="U27" s="301">
        <f t="shared" si="2"/>
      </c>
      <c r="V27" s="301">
        <f t="shared" si="5"/>
      </c>
      <c r="W27" s="301">
        <f t="shared" si="2"/>
      </c>
      <c r="X27" s="301">
        <f t="shared" si="6"/>
      </c>
      <c r="Y27" s="301">
        <f t="shared" si="7"/>
      </c>
      <c r="Z27" s="301">
        <f t="shared" si="8"/>
      </c>
      <c r="AA27" s="301">
        <f t="shared" si="9"/>
      </c>
    </row>
    <row r="28" spans="1:27" s="5" customFormat="1" ht="17.25" customHeight="1">
      <c r="A28" s="39">
        <v>16</v>
      </c>
      <c r="B28" s="204"/>
      <c r="C28" s="204"/>
      <c r="D28" s="204"/>
      <c r="E28" s="305">
        <f t="shared" si="0"/>
      </c>
      <c r="F28" s="220"/>
      <c r="G28" s="221"/>
      <c r="H28" s="222"/>
      <c r="I28" s="221"/>
      <c r="J28" s="222"/>
      <c r="K28" s="277"/>
      <c r="L28" s="278"/>
      <c r="M28" s="273"/>
      <c r="N28" s="274"/>
      <c r="O28" s="5">
        <f>IF('参加人数'!E20="","",'参加人数'!E20)</f>
      </c>
      <c r="Q28" s="2">
        <f t="shared" si="1"/>
        <v>0</v>
      </c>
      <c r="R28" s="300">
        <f t="shared" si="3"/>
      </c>
      <c r="T28" s="301">
        <f t="shared" si="4"/>
      </c>
      <c r="U28" s="301">
        <f t="shared" si="2"/>
      </c>
      <c r="V28" s="301">
        <f t="shared" si="5"/>
      </c>
      <c r="W28" s="301">
        <f t="shared" si="2"/>
      </c>
      <c r="X28" s="301">
        <f t="shared" si="6"/>
      </c>
      <c r="Y28" s="301">
        <f t="shared" si="7"/>
      </c>
      <c r="Z28" s="301">
        <f t="shared" si="8"/>
      </c>
      <c r="AA28" s="301">
        <f t="shared" si="9"/>
      </c>
    </row>
    <row r="29" spans="1:27" s="5" customFormat="1" ht="17.25" customHeight="1">
      <c r="A29" s="39">
        <v>17</v>
      </c>
      <c r="B29" s="204"/>
      <c r="C29" s="204"/>
      <c r="D29" s="204"/>
      <c r="E29" s="305">
        <f t="shared" si="0"/>
      </c>
      <c r="F29" s="220"/>
      <c r="G29" s="221"/>
      <c r="H29" s="222"/>
      <c r="I29" s="221"/>
      <c r="J29" s="222"/>
      <c r="K29" s="277"/>
      <c r="L29" s="278"/>
      <c r="M29" s="273"/>
      <c r="N29" s="274"/>
      <c r="O29" s="5">
        <f>IF('参加人数'!E21="","",'参加人数'!E21)</f>
      </c>
      <c r="Q29" s="2">
        <f t="shared" si="1"/>
        <v>0</v>
      </c>
      <c r="R29" s="300">
        <f t="shared" si="3"/>
      </c>
      <c r="T29" s="301">
        <f t="shared" si="4"/>
      </c>
      <c r="U29" s="301">
        <f aca="true" t="shared" si="10" ref="U29:U52">IF($C29="","",IF(D29="",D$11,""))</f>
      </c>
      <c r="V29" s="301">
        <f t="shared" si="5"/>
      </c>
      <c r="W29" s="301">
        <f aca="true" t="shared" si="11" ref="W29:W52">IF($C29="","",IF(F29="",F$11,""))</f>
      </c>
      <c r="X29" s="301">
        <f t="shared" si="6"/>
      </c>
      <c r="Y29" s="301">
        <f t="shared" si="7"/>
      </c>
      <c r="Z29" s="301">
        <f t="shared" si="8"/>
      </c>
      <c r="AA29" s="301">
        <f t="shared" si="9"/>
      </c>
    </row>
    <row r="30" spans="1:27" s="5" customFormat="1" ht="17.25" customHeight="1">
      <c r="A30" s="39">
        <v>18</v>
      </c>
      <c r="B30" s="204"/>
      <c r="C30" s="204"/>
      <c r="D30" s="204"/>
      <c r="E30" s="305">
        <f t="shared" si="0"/>
      </c>
      <c r="F30" s="220"/>
      <c r="G30" s="221"/>
      <c r="H30" s="222"/>
      <c r="I30" s="221"/>
      <c r="J30" s="222"/>
      <c r="K30" s="277"/>
      <c r="L30" s="278"/>
      <c r="M30" s="273"/>
      <c r="N30" s="274"/>
      <c r="O30" s="5">
        <f>IF('参加人数'!E22="","",'参加人数'!E22)</f>
      </c>
      <c r="Q30" s="2">
        <f t="shared" si="1"/>
        <v>0</v>
      </c>
      <c r="R30" s="300">
        <f t="shared" si="3"/>
      </c>
      <c r="T30" s="301">
        <f t="shared" si="4"/>
      </c>
      <c r="U30" s="301">
        <f t="shared" si="10"/>
      </c>
      <c r="V30" s="301">
        <f t="shared" si="5"/>
      </c>
      <c r="W30" s="301">
        <f t="shared" si="11"/>
      </c>
      <c r="X30" s="301">
        <f t="shared" si="6"/>
      </c>
      <c r="Y30" s="301">
        <f t="shared" si="7"/>
      </c>
      <c r="Z30" s="301">
        <f t="shared" si="8"/>
      </c>
      <c r="AA30" s="301">
        <f t="shared" si="9"/>
      </c>
    </row>
    <row r="31" spans="1:27" s="5" customFormat="1" ht="17.25" customHeight="1">
      <c r="A31" s="39">
        <v>19</v>
      </c>
      <c r="B31" s="204"/>
      <c r="C31" s="204"/>
      <c r="D31" s="204"/>
      <c r="E31" s="305">
        <f t="shared" si="0"/>
      </c>
      <c r="F31" s="220"/>
      <c r="G31" s="221"/>
      <c r="H31" s="222"/>
      <c r="I31" s="221"/>
      <c r="J31" s="222"/>
      <c r="K31" s="277"/>
      <c r="L31" s="278"/>
      <c r="M31" s="273"/>
      <c r="N31" s="274"/>
      <c r="O31" s="5">
        <f>IF('参加人数'!E23="","",'参加人数'!E23)</f>
      </c>
      <c r="Q31" s="2">
        <f t="shared" si="1"/>
        <v>0</v>
      </c>
      <c r="R31" s="300">
        <f t="shared" si="3"/>
      </c>
      <c r="T31" s="301">
        <f t="shared" si="4"/>
      </c>
      <c r="U31" s="301">
        <f t="shared" si="10"/>
      </c>
      <c r="V31" s="301">
        <f t="shared" si="5"/>
      </c>
      <c r="W31" s="301">
        <f t="shared" si="11"/>
      </c>
      <c r="X31" s="301">
        <f t="shared" si="6"/>
      </c>
      <c r="Y31" s="301">
        <f t="shared" si="7"/>
      </c>
      <c r="Z31" s="301">
        <f t="shared" si="8"/>
      </c>
      <c r="AA31" s="301">
        <f t="shared" si="9"/>
      </c>
    </row>
    <row r="32" spans="1:27" s="5" customFormat="1" ht="17.25" customHeight="1">
      <c r="A32" s="39">
        <v>20</v>
      </c>
      <c r="B32" s="204"/>
      <c r="C32" s="204"/>
      <c r="D32" s="204"/>
      <c r="E32" s="305">
        <f t="shared" si="0"/>
      </c>
      <c r="F32" s="220"/>
      <c r="G32" s="221"/>
      <c r="H32" s="222"/>
      <c r="I32" s="221"/>
      <c r="J32" s="222"/>
      <c r="K32" s="277"/>
      <c r="L32" s="278"/>
      <c r="M32" s="273"/>
      <c r="N32" s="274"/>
      <c r="O32" s="5">
        <f>IF('参加人数'!E24="","",'参加人数'!E24)</f>
      </c>
      <c r="Q32" s="2">
        <f t="shared" si="1"/>
        <v>0</v>
      </c>
      <c r="R32" s="300">
        <f t="shared" si="3"/>
      </c>
      <c r="T32" s="301">
        <f t="shared" si="4"/>
      </c>
      <c r="U32" s="301">
        <f t="shared" si="10"/>
      </c>
      <c r="V32" s="301">
        <f t="shared" si="5"/>
      </c>
      <c r="W32" s="301">
        <f t="shared" si="11"/>
      </c>
      <c r="X32" s="301">
        <f t="shared" si="6"/>
      </c>
      <c r="Y32" s="301">
        <f t="shared" si="7"/>
      </c>
      <c r="Z32" s="301">
        <f t="shared" si="8"/>
      </c>
      <c r="AA32" s="301">
        <f t="shared" si="9"/>
      </c>
    </row>
    <row r="33" spans="1:27" s="5" customFormat="1" ht="17.25" customHeight="1">
      <c r="A33" s="39">
        <v>21</v>
      </c>
      <c r="B33" s="204"/>
      <c r="C33" s="204"/>
      <c r="D33" s="204"/>
      <c r="E33" s="305">
        <f t="shared" si="0"/>
      </c>
      <c r="F33" s="220"/>
      <c r="G33" s="221"/>
      <c r="H33" s="222"/>
      <c r="I33" s="221"/>
      <c r="J33" s="222"/>
      <c r="K33" s="277"/>
      <c r="L33" s="278"/>
      <c r="M33" s="273"/>
      <c r="N33" s="274"/>
      <c r="O33" s="5">
        <f>IF('参加人数'!E25="","",'参加人数'!E25)</f>
      </c>
      <c r="Q33" s="2">
        <f t="shared" si="1"/>
        <v>0</v>
      </c>
      <c r="R33" s="300">
        <f t="shared" si="3"/>
      </c>
      <c r="T33" s="301">
        <f t="shared" si="4"/>
      </c>
      <c r="U33" s="301">
        <f t="shared" si="10"/>
      </c>
      <c r="V33" s="301">
        <f t="shared" si="5"/>
      </c>
      <c r="W33" s="301">
        <f t="shared" si="11"/>
      </c>
      <c r="X33" s="301">
        <f t="shared" si="6"/>
      </c>
      <c r="Y33" s="301">
        <f t="shared" si="7"/>
      </c>
      <c r="Z33" s="301">
        <f t="shared" si="8"/>
      </c>
      <c r="AA33" s="301">
        <f t="shared" si="9"/>
      </c>
    </row>
    <row r="34" spans="1:27" s="5" customFormat="1" ht="17.25" customHeight="1">
      <c r="A34" s="39">
        <v>22</v>
      </c>
      <c r="B34" s="204"/>
      <c r="C34" s="204"/>
      <c r="D34" s="204"/>
      <c r="E34" s="305">
        <f t="shared" si="0"/>
      </c>
      <c r="F34" s="220"/>
      <c r="G34" s="221"/>
      <c r="H34" s="222"/>
      <c r="I34" s="221"/>
      <c r="J34" s="222"/>
      <c r="K34" s="277"/>
      <c r="L34" s="278"/>
      <c r="M34" s="273"/>
      <c r="N34" s="274"/>
      <c r="Q34" s="2">
        <f t="shared" si="1"/>
        <v>0</v>
      </c>
      <c r="R34" s="300">
        <f t="shared" si="3"/>
      </c>
      <c r="T34" s="301">
        <f t="shared" si="4"/>
      </c>
      <c r="U34" s="301">
        <f t="shared" si="10"/>
      </c>
      <c r="V34" s="301">
        <f t="shared" si="5"/>
      </c>
      <c r="W34" s="301">
        <f t="shared" si="11"/>
      </c>
      <c r="X34" s="301">
        <f t="shared" si="6"/>
      </c>
      <c r="Y34" s="301">
        <f t="shared" si="7"/>
      </c>
      <c r="Z34" s="301">
        <f t="shared" si="8"/>
      </c>
      <c r="AA34" s="301">
        <f t="shared" si="9"/>
      </c>
    </row>
    <row r="35" spans="1:27" s="5" customFormat="1" ht="17.25" customHeight="1">
      <c r="A35" s="39">
        <v>23</v>
      </c>
      <c r="B35" s="204"/>
      <c r="C35" s="204"/>
      <c r="D35" s="204"/>
      <c r="E35" s="305">
        <f t="shared" si="0"/>
      </c>
      <c r="F35" s="220"/>
      <c r="G35" s="221"/>
      <c r="H35" s="222"/>
      <c r="I35" s="221"/>
      <c r="J35" s="222"/>
      <c r="K35" s="277"/>
      <c r="L35" s="278"/>
      <c r="M35" s="273"/>
      <c r="N35" s="274"/>
      <c r="Q35" s="2">
        <f t="shared" si="1"/>
        <v>0</v>
      </c>
      <c r="R35" s="300">
        <f t="shared" si="3"/>
      </c>
      <c r="T35" s="301">
        <f t="shared" si="4"/>
      </c>
      <c r="U35" s="301">
        <f t="shared" si="10"/>
      </c>
      <c r="V35" s="301">
        <f t="shared" si="5"/>
      </c>
      <c r="W35" s="301">
        <f t="shared" si="11"/>
      </c>
      <c r="X35" s="301">
        <f t="shared" si="6"/>
      </c>
      <c r="Y35" s="301">
        <f t="shared" si="7"/>
      </c>
      <c r="Z35" s="301">
        <f t="shared" si="8"/>
      </c>
      <c r="AA35" s="301">
        <f t="shared" si="9"/>
      </c>
    </row>
    <row r="36" spans="1:27" s="5" customFormat="1" ht="17.25" customHeight="1">
      <c r="A36" s="39">
        <v>24</v>
      </c>
      <c r="B36" s="204"/>
      <c r="C36" s="204"/>
      <c r="D36" s="204"/>
      <c r="E36" s="305">
        <f t="shared" si="0"/>
      </c>
      <c r="F36" s="220"/>
      <c r="G36" s="221"/>
      <c r="H36" s="222"/>
      <c r="I36" s="221"/>
      <c r="J36" s="222"/>
      <c r="K36" s="277"/>
      <c r="L36" s="278"/>
      <c r="M36" s="273"/>
      <c r="N36" s="274"/>
      <c r="Q36" s="2">
        <f t="shared" si="1"/>
        <v>0</v>
      </c>
      <c r="R36" s="300">
        <f t="shared" si="3"/>
      </c>
      <c r="T36" s="301">
        <f t="shared" si="4"/>
      </c>
      <c r="U36" s="301">
        <f t="shared" si="10"/>
      </c>
      <c r="V36" s="301">
        <f t="shared" si="5"/>
      </c>
      <c r="W36" s="301">
        <f t="shared" si="11"/>
      </c>
      <c r="X36" s="301">
        <f t="shared" si="6"/>
      </c>
      <c r="Y36" s="301">
        <f t="shared" si="7"/>
      </c>
      <c r="Z36" s="301">
        <f t="shared" si="8"/>
      </c>
      <c r="AA36" s="301">
        <f t="shared" si="9"/>
      </c>
    </row>
    <row r="37" spans="1:27" s="5" customFormat="1" ht="17.25" customHeight="1">
      <c r="A37" s="39">
        <v>25</v>
      </c>
      <c r="B37" s="204"/>
      <c r="C37" s="204"/>
      <c r="D37" s="204"/>
      <c r="E37" s="305">
        <f t="shared" si="0"/>
      </c>
      <c r="F37" s="220"/>
      <c r="G37" s="221"/>
      <c r="H37" s="222"/>
      <c r="I37" s="221"/>
      <c r="J37" s="222"/>
      <c r="K37" s="277"/>
      <c r="L37" s="278"/>
      <c r="M37" s="273"/>
      <c r="N37" s="274"/>
      <c r="Q37" s="2">
        <f t="shared" si="1"/>
        <v>0</v>
      </c>
      <c r="R37" s="300">
        <f t="shared" si="3"/>
      </c>
      <c r="T37" s="301">
        <f t="shared" si="4"/>
      </c>
      <c r="U37" s="301">
        <f t="shared" si="10"/>
      </c>
      <c r="V37" s="301">
        <f t="shared" si="5"/>
      </c>
      <c r="W37" s="301">
        <f t="shared" si="11"/>
      </c>
      <c r="X37" s="301">
        <f t="shared" si="6"/>
      </c>
      <c r="Y37" s="301">
        <f t="shared" si="7"/>
      </c>
      <c r="Z37" s="301">
        <f t="shared" si="8"/>
      </c>
      <c r="AA37" s="301">
        <f t="shared" si="9"/>
      </c>
    </row>
    <row r="38" spans="1:27" s="5" customFormat="1" ht="17.25" customHeight="1">
      <c r="A38" s="39">
        <v>26</v>
      </c>
      <c r="B38" s="204"/>
      <c r="C38" s="204"/>
      <c r="D38" s="204"/>
      <c r="E38" s="305">
        <f t="shared" si="0"/>
      </c>
      <c r="F38" s="220"/>
      <c r="G38" s="221"/>
      <c r="H38" s="222"/>
      <c r="I38" s="221"/>
      <c r="J38" s="222"/>
      <c r="K38" s="277"/>
      <c r="L38" s="278"/>
      <c r="M38" s="273"/>
      <c r="N38" s="274"/>
      <c r="Q38" s="2">
        <f t="shared" si="1"/>
        <v>0</v>
      </c>
      <c r="R38" s="300">
        <f t="shared" si="3"/>
      </c>
      <c r="T38" s="301">
        <f t="shared" si="4"/>
      </c>
      <c r="U38" s="301">
        <f t="shared" si="10"/>
      </c>
      <c r="V38" s="301">
        <f t="shared" si="5"/>
      </c>
      <c r="W38" s="301">
        <f t="shared" si="11"/>
      </c>
      <c r="X38" s="301">
        <f t="shared" si="6"/>
      </c>
      <c r="Y38" s="301">
        <f t="shared" si="7"/>
      </c>
      <c r="Z38" s="301">
        <f t="shared" si="8"/>
      </c>
      <c r="AA38" s="301">
        <f t="shared" si="9"/>
      </c>
    </row>
    <row r="39" spans="1:27" s="5" customFormat="1" ht="17.25" customHeight="1">
      <c r="A39" s="39">
        <v>27</v>
      </c>
      <c r="B39" s="204"/>
      <c r="C39" s="204"/>
      <c r="D39" s="204"/>
      <c r="E39" s="305">
        <f t="shared" si="0"/>
      </c>
      <c r="F39" s="220"/>
      <c r="G39" s="221"/>
      <c r="H39" s="222"/>
      <c r="I39" s="221"/>
      <c r="J39" s="222"/>
      <c r="K39" s="277"/>
      <c r="L39" s="278"/>
      <c r="M39" s="273"/>
      <c r="N39" s="274"/>
      <c r="Q39" s="2">
        <f t="shared" si="1"/>
        <v>0</v>
      </c>
      <c r="R39" s="300">
        <f t="shared" si="3"/>
      </c>
      <c r="T39" s="301">
        <f t="shared" si="4"/>
      </c>
      <c r="U39" s="301">
        <f t="shared" si="10"/>
      </c>
      <c r="V39" s="301">
        <f t="shared" si="5"/>
      </c>
      <c r="W39" s="301">
        <f t="shared" si="11"/>
      </c>
      <c r="X39" s="301">
        <f t="shared" si="6"/>
      </c>
      <c r="Y39" s="301">
        <f t="shared" si="7"/>
      </c>
      <c r="Z39" s="301">
        <f t="shared" si="8"/>
      </c>
      <c r="AA39" s="301">
        <f t="shared" si="9"/>
      </c>
    </row>
    <row r="40" spans="1:27" s="5" customFormat="1" ht="17.25" customHeight="1">
      <c r="A40" s="39">
        <v>28</v>
      </c>
      <c r="B40" s="204"/>
      <c r="C40" s="204"/>
      <c r="D40" s="204"/>
      <c r="E40" s="305">
        <f t="shared" si="0"/>
      </c>
      <c r="F40" s="220"/>
      <c r="G40" s="221"/>
      <c r="H40" s="222"/>
      <c r="I40" s="221"/>
      <c r="J40" s="222"/>
      <c r="K40" s="277"/>
      <c r="L40" s="278"/>
      <c r="M40" s="273"/>
      <c r="N40" s="274"/>
      <c r="Q40" s="2">
        <f t="shared" si="1"/>
        <v>0</v>
      </c>
      <c r="R40" s="300">
        <f t="shared" si="3"/>
      </c>
      <c r="T40" s="301">
        <f t="shared" si="4"/>
      </c>
      <c r="U40" s="301">
        <f t="shared" si="10"/>
      </c>
      <c r="V40" s="301">
        <f t="shared" si="5"/>
      </c>
      <c r="W40" s="301">
        <f t="shared" si="11"/>
      </c>
      <c r="X40" s="301">
        <f t="shared" si="6"/>
      </c>
      <c r="Y40" s="301">
        <f t="shared" si="7"/>
      </c>
      <c r="Z40" s="301">
        <f t="shared" si="8"/>
      </c>
      <c r="AA40" s="301">
        <f t="shared" si="9"/>
      </c>
    </row>
    <row r="41" spans="1:27" s="5" customFormat="1" ht="17.25" customHeight="1">
      <c r="A41" s="39">
        <v>29</v>
      </c>
      <c r="B41" s="204"/>
      <c r="C41" s="204"/>
      <c r="D41" s="204"/>
      <c r="E41" s="305">
        <f t="shared" si="0"/>
      </c>
      <c r="F41" s="220"/>
      <c r="G41" s="221"/>
      <c r="H41" s="222"/>
      <c r="I41" s="221"/>
      <c r="J41" s="222"/>
      <c r="K41" s="277"/>
      <c r="L41" s="278"/>
      <c r="M41" s="273"/>
      <c r="N41" s="274"/>
      <c r="Q41" s="2">
        <f t="shared" si="1"/>
        <v>0</v>
      </c>
      <c r="R41" s="300">
        <f t="shared" si="3"/>
      </c>
      <c r="T41" s="301">
        <f t="shared" si="4"/>
      </c>
      <c r="U41" s="301">
        <f t="shared" si="10"/>
      </c>
      <c r="V41" s="301">
        <f t="shared" si="5"/>
      </c>
      <c r="W41" s="301">
        <f t="shared" si="11"/>
      </c>
      <c r="X41" s="301">
        <f t="shared" si="6"/>
      </c>
      <c r="Y41" s="301">
        <f t="shared" si="7"/>
      </c>
      <c r="Z41" s="301">
        <f t="shared" si="8"/>
      </c>
      <c r="AA41" s="301">
        <f t="shared" si="9"/>
      </c>
    </row>
    <row r="42" spans="1:27" s="5" customFormat="1" ht="17.25" customHeight="1">
      <c r="A42" s="39">
        <v>30</v>
      </c>
      <c r="B42" s="204"/>
      <c r="C42" s="204"/>
      <c r="D42" s="204"/>
      <c r="E42" s="305">
        <f t="shared" si="0"/>
      </c>
      <c r="F42" s="220"/>
      <c r="G42" s="221"/>
      <c r="H42" s="222"/>
      <c r="I42" s="221"/>
      <c r="J42" s="222"/>
      <c r="K42" s="277"/>
      <c r="L42" s="278"/>
      <c r="M42" s="273"/>
      <c r="N42" s="274"/>
      <c r="Q42" s="2">
        <f t="shared" si="1"/>
        <v>0</v>
      </c>
      <c r="R42" s="300">
        <f t="shared" si="3"/>
      </c>
      <c r="T42" s="301">
        <f t="shared" si="4"/>
      </c>
      <c r="U42" s="301">
        <f t="shared" si="10"/>
      </c>
      <c r="V42" s="301">
        <f t="shared" si="5"/>
      </c>
      <c r="W42" s="301">
        <f t="shared" si="11"/>
      </c>
      <c r="X42" s="301">
        <f t="shared" si="6"/>
      </c>
      <c r="Y42" s="301">
        <f t="shared" si="7"/>
      </c>
      <c r="Z42" s="301">
        <f t="shared" si="8"/>
      </c>
      <c r="AA42" s="301">
        <f t="shared" si="9"/>
      </c>
    </row>
    <row r="43" spans="1:27" s="5" customFormat="1" ht="17.25" customHeight="1">
      <c r="A43" s="39">
        <v>31</v>
      </c>
      <c r="B43" s="204"/>
      <c r="C43" s="204"/>
      <c r="D43" s="204"/>
      <c r="E43" s="305">
        <f t="shared" si="0"/>
      </c>
      <c r="F43" s="220"/>
      <c r="G43" s="221"/>
      <c r="H43" s="222"/>
      <c r="I43" s="221"/>
      <c r="J43" s="222"/>
      <c r="K43" s="277"/>
      <c r="L43" s="278"/>
      <c r="M43" s="273"/>
      <c r="N43" s="274"/>
      <c r="Q43" s="2">
        <f t="shared" si="1"/>
        <v>0</v>
      </c>
      <c r="R43" s="300">
        <f t="shared" si="3"/>
      </c>
      <c r="T43" s="301">
        <f t="shared" si="4"/>
      </c>
      <c r="U43" s="301">
        <f t="shared" si="10"/>
      </c>
      <c r="V43" s="301">
        <f t="shared" si="5"/>
      </c>
      <c r="W43" s="301">
        <f t="shared" si="11"/>
      </c>
      <c r="X43" s="301">
        <f t="shared" si="6"/>
      </c>
      <c r="Y43" s="301">
        <f t="shared" si="7"/>
      </c>
      <c r="Z43" s="301">
        <f t="shared" si="8"/>
      </c>
      <c r="AA43" s="301">
        <f t="shared" si="9"/>
      </c>
    </row>
    <row r="44" spans="1:27" s="5" customFormat="1" ht="17.25" customHeight="1">
      <c r="A44" s="39">
        <v>32</v>
      </c>
      <c r="B44" s="204"/>
      <c r="C44" s="204"/>
      <c r="D44" s="204"/>
      <c r="E44" s="305">
        <f t="shared" si="0"/>
      </c>
      <c r="F44" s="220"/>
      <c r="G44" s="221"/>
      <c r="H44" s="222"/>
      <c r="I44" s="221"/>
      <c r="J44" s="222"/>
      <c r="K44" s="277"/>
      <c r="L44" s="278"/>
      <c r="M44" s="273"/>
      <c r="N44" s="274"/>
      <c r="Q44" s="2">
        <f t="shared" si="1"/>
        <v>0</v>
      </c>
      <c r="R44" s="300">
        <f t="shared" si="3"/>
      </c>
      <c r="T44" s="301">
        <f t="shared" si="4"/>
      </c>
      <c r="U44" s="301">
        <f t="shared" si="10"/>
      </c>
      <c r="V44" s="301">
        <f t="shared" si="5"/>
      </c>
      <c r="W44" s="301">
        <f t="shared" si="11"/>
      </c>
      <c r="X44" s="301">
        <f t="shared" si="6"/>
      </c>
      <c r="Y44" s="301">
        <f t="shared" si="7"/>
      </c>
      <c r="Z44" s="301">
        <f t="shared" si="8"/>
      </c>
      <c r="AA44" s="301">
        <f t="shared" si="9"/>
      </c>
    </row>
    <row r="45" spans="1:27" s="5" customFormat="1" ht="17.25" customHeight="1">
      <c r="A45" s="39">
        <v>33</v>
      </c>
      <c r="B45" s="204"/>
      <c r="C45" s="204"/>
      <c r="D45" s="204"/>
      <c r="E45" s="305">
        <f t="shared" si="0"/>
      </c>
      <c r="F45" s="220"/>
      <c r="G45" s="221"/>
      <c r="H45" s="222"/>
      <c r="I45" s="221"/>
      <c r="J45" s="222"/>
      <c r="K45" s="277"/>
      <c r="L45" s="278"/>
      <c r="M45" s="273"/>
      <c r="N45" s="274"/>
      <c r="Q45" s="2">
        <f t="shared" si="1"/>
        <v>0</v>
      </c>
      <c r="R45" s="300">
        <f t="shared" si="3"/>
      </c>
      <c r="T45" s="301">
        <f t="shared" si="4"/>
      </c>
      <c r="U45" s="301">
        <f t="shared" si="10"/>
      </c>
      <c r="V45" s="301">
        <f t="shared" si="5"/>
      </c>
      <c r="W45" s="301">
        <f t="shared" si="11"/>
      </c>
      <c r="X45" s="301">
        <f t="shared" si="6"/>
      </c>
      <c r="Y45" s="301">
        <f t="shared" si="7"/>
      </c>
      <c r="Z45" s="301">
        <f t="shared" si="8"/>
      </c>
      <c r="AA45" s="301">
        <f t="shared" si="9"/>
      </c>
    </row>
    <row r="46" spans="1:27" s="5" customFormat="1" ht="17.25" customHeight="1">
      <c r="A46" s="39">
        <v>34</v>
      </c>
      <c r="B46" s="204"/>
      <c r="C46" s="204"/>
      <c r="D46" s="204"/>
      <c r="E46" s="305">
        <f t="shared" si="0"/>
      </c>
      <c r="F46" s="220"/>
      <c r="G46" s="221"/>
      <c r="H46" s="222"/>
      <c r="I46" s="221"/>
      <c r="J46" s="222"/>
      <c r="K46" s="277"/>
      <c r="L46" s="278"/>
      <c r="M46" s="273"/>
      <c r="N46" s="274"/>
      <c r="Q46" s="2">
        <f t="shared" si="1"/>
        <v>0</v>
      </c>
      <c r="R46" s="300">
        <f t="shared" si="3"/>
      </c>
      <c r="T46" s="301">
        <f t="shared" si="4"/>
      </c>
      <c r="U46" s="301">
        <f t="shared" si="10"/>
      </c>
      <c r="V46" s="301">
        <f t="shared" si="5"/>
      </c>
      <c r="W46" s="301">
        <f t="shared" si="11"/>
      </c>
      <c r="X46" s="301">
        <f t="shared" si="6"/>
      </c>
      <c r="Y46" s="301">
        <f t="shared" si="7"/>
      </c>
      <c r="Z46" s="301">
        <f t="shared" si="8"/>
      </c>
      <c r="AA46" s="301">
        <f t="shared" si="9"/>
      </c>
    </row>
    <row r="47" spans="1:27" s="5" customFormat="1" ht="17.25" customHeight="1">
      <c r="A47" s="39">
        <v>35</v>
      </c>
      <c r="B47" s="204"/>
      <c r="C47" s="204"/>
      <c r="D47" s="204"/>
      <c r="E47" s="305">
        <f t="shared" si="0"/>
      </c>
      <c r="F47" s="220"/>
      <c r="G47" s="221"/>
      <c r="H47" s="222"/>
      <c r="I47" s="221"/>
      <c r="J47" s="222"/>
      <c r="K47" s="277"/>
      <c r="L47" s="278"/>
      <c r="M47" s="273"/>
      <c r="N47" s="274"/>
      <c r="Q47" s="2">
        <f t="shared" si="1"/>
        <v>0</v>
      </c>
      <c r="R47" s="300">
        <f t="shared" si="3"/>
      </c>
      <c r="T47" s="301">
        <f t="shared" si="4"/>
      </c>
      <c r="U47" s="301">
        <f t="shared" si="10"/>
      </c>
      <c r="V47" s="301">
        <f t="shared" si="5"/>
      </c>
      <c r="W47" s="301">
        <f t="shared" si="11"/>
      </c>
      <c r="X47" s="301">
        <f t="shared" si="6"/>
      </c>
      <c r="Y47" s="301">
        <f t="shared" si="7"/>
      </c>
      <c r="Z47" s="301">
        <f t="shared" si="8"/>
      </c>
      <c r="AA47" s="301">
        <f t="shared" si="9"/>
      </c>
    </row>
    <row r="48" spans="1:27" s="5" customFormat="1" ht="17.25" customHeight="1">
      <c r="A48" s="39">
        <v>36</v>
      </c>
      <c r="B48" s="204"/>
      <c r="C48" s="204"/>
      <c r="D48" s="204"/>
      <c r="E48" s="305">
        <f t="shared" si="0"/>
      </c>
      <c r="F48" s="220"/>
      <c r="G48" s="221"/>
      <c r="H48" s="222"/>
      <c r="I48" s="221"/>
      <c r="J48" s="222"/>
      <c r="K48" s="277"/>
      <c r="L48" s="278"/>
      <c r="M48" s="273"/>
      <c r="N48" s="274"/>
      <c r="Q48" s="2">
        <f t="shared" si="1"/>
        <v>0</v>
      </c>
      <c r="R48" s="300">
        <f t="shared" si="3"/>
      </c>
      <c r="T48" s="301">
        <f t="shared" si="4"/>
      </c>
      <c r="U48" s="301">
        <f t="shared" si="10"/>
      </c>
      <c r="V48" s="301">
        <f t="shared" si="5"/>
      </c>
      <c r="W48" s="301">
        <f t="shared" si="11"/>
      </c>
      <c r="X48" s="301">
        <f t="shared" si="6"/>
      </c>
      <c r="Y48" s="301">
        <f t="shared" si="7"/>
      </c>
      <c r="Z48" s="301">
        <f t="shared" si="8"/>
      </c>
      <c r="AA48" s="301">
        <f t="shared" si="9"/>
      </c>
    </row>
    <row r="49" spans="1:27" s="5" customFormat="1" ht="17.25" customHeight="1">
      <c r="A49" s="39">
        <v>37</v>
      </c>
      <c r="B49" s="204"/>
      <c r="C49" s="204"/>
      <c r="D49" s="204"/>
      <c r="E49" s="305">
        <f t="shared" si="0"/>
      </c>
      <c r="F49" s="220"/>
      <c r="G49" s="221"/>
      <c r="H49" s="222"/>
      <c r="I49" s="221"/>
      <c r="J49" s="222"/>
      <c r="K49" s="277"/>
      <c r="L49" s="278"/>
      <c r="M49" s="273"/>
      <c r="N49" s="274"/>
      <c r="Q49" s="2">
        <f t="shared" si="1"/>
        <v>0</v>
      </c>
      <c r="R49" s="300">
        <f t="shared" si="3"/>
      </c>
      <c r="T49" s="301">
        <f t="shared" si="4"/>
      </c>
      <c r="U49" s="301">
        <f t="shared" si="10"/>
      </c>
      <c r="V49" s="301">
        <f t="shared" si="5"/>
      </c>
      <c r="W49" s="301">
        <f t="shared" si="11"/>
      </c>
      <c r="X49" s="301">
        <f t="shared" si="6"/>
      </c>
      <c r="Y49" s="301">
        <f t="shared" si="7"/>
      </c>
      <c r="Z49" s="301">
        <f t="shared" si="8"/>
      </c>
      <c r="AA49" s="301">
        <f t="shared" si="9"/>
      </c>
    </row>
    <row r="50" spans="1:27" s="5" customFormat="1" ht="17.25" customHeight="1">
      <c r="A50" s="39">
        <v>38</v>
      </c>
      <c r="B50" s="204"/>
      <c r="C50" s="204"/>
      <c r="D50" s="204"/>
      <c r="E50" s="305">
        <f t="shared" si="0"/>
      </c>
      <c r="F50" s="220"/>
      <c r="G50" s="221"/>
      <c r="H50" s="222"/>
      <c r="I50" s="221"/>
      <c r="J50" s="222"/>
      <c r="K50" s="277"/>
      <c r="L50" s="278"/>
      <c r="M50" s="273"/>
      <c r="N50" s="274"/>
      <c r="Q50" s="2">
        <f t="shared" si="1"/>
        <v>0</v>
      </c>
      <c r="R50" s="300">
        <f t="shared" si="3"/>
      </c>
      <c r="T50" s="301">
        <f t="shared" si="4"/>
      </c>
      <c r="U50" s="301">
        <f t="shared" si="10"/>
      </c>
      <c r="V50" s="301">
        <f t="shared" si="5"/>
      </c>
      <c r="W50" s="301">
        <f t="shared" si="11"/>
      </c>
      <c r="X50" s="301">
        <f t="shared" si="6"/>
      </c>
      <c r="Y50" s="301">
        <f t="shared" si="7"/>
      </c>
      <c r="Z50" s="301">
        <f t="shared" si="8"/>
      </c>
      <c r="AA50" s="301">
        <f t="shared" si="9"/>
      </c>
    </row>
    <row r="51" spans="1:27" s="5" customFormat="1" ht="17.25" customHeight="1">
      <c r="A51" s="39">
        <v>39</v>
      </c>
      <c r="B51" s="204"/>
      <c r="C51" s="204"/>
      <c r="D51" s="204"/>
      <c r="E51" s="305">
        <f t="shared" si="0"/>
      </c>
      <c r="F51" s="220"/>
      <c r="G51" s="221"/>
      <c r="H51" s="222"/>
      <c r="I51" s="221"/>
      <c r="J51" s="222"/>
      <c r="K51" s="277"/>
      <c r="L51" s="278"/>
      <c r="M51" s="273"/>
      <c r="N51" s="274"/>
      <c r="Q51" s="2">
        <f t="shared" si="1"/>
        <v>0</v>
      </c>
      <c r="R51" s="300">
        <f t="shared" si="3"/>
      </c>
      <c r="T51" s="301">
        <f t="shared" si="4"/>
      </c>
      <c r="U51" s="301">
        <f t="shared" si="10"/>
      </c>
      <c r="V51" s="301">
        <f t="shared" si="5"/>
      </c>
      <c r="W51" s="301">
        <f t="shared" si="11"/>
      </c>
      <c r="X51" s="301">
        <f t="shared" si="6"/>
      </c>
      <c r="Y51" s="301">
        <f t="shared" si="7"/>
      </c>
      <c r="Z51" s="301">
        <f t="shared" si="8"/>
      </c>
      <c r="AA51" s="301">
        <f t="shared" si="9"/>
      </c>
    </row>
    <row r="52" spans="1:27" s="5" customFormat="1" ht="17.25" customHeight="1">
      <c r="A52" s="39">
        <v>40</v>
      </c>
      <c r="B52" s="204"/>
      <c r="C52" s="204"/>
      <c r="D52" s="204"/>
      <c r="E52" s="305">
        <f t="shared" si="0"/>
      </c>
      <c r="F52" s="220"/>
      <c r="G52" s="221"/>
      <c r="H52" s="222"/>
      <c r="I52" s="221"/>
      <c r="J52" s="222"/>
      <c r="K52" s="277"/>
      <c r="L52" s="278"/>
      <c r="M52" s="273"/>
      <c r="N52" s="274"/>
      <c r="Q52" s="2">
        <f t="shared" si="1"/>
        <v>0</v>
      </c>
      <c r="R52" s="300">
        <f t="shared" si="3"/>
      </c>
      <c r="T52" s="301">
        <f t="shared" si="4"/>
      </c>
      <c r="U52" s="301">
        <f t="shared" si="10"/>
      </c>
      <c r="V52" s="301">
        <f t="shared" si="5"/>
      </c>
      <c r="W52" s="301">
        <f t="shared" si="11"/>
      </c>
      <c r="X52" s="301">
        <f t="shared" si="6"/>
      </c>
      <c r="Y52" s="301">
        <f t="shared" si="7"/>
      </c>
      <c r="Z52" s="301">
        <f t="shared" si="8"/>
      </c>
      <c r="AA52" s="301">
        <f t="shared" si="9"/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heet="1" selectLockedCells="1"/>
  <mergeCells count="14">
    <mergeCell ref="H8:I8"/>
    <mergeCell ref="I3:L3"/>
    <mergeCell ref="K10:N10"/>
    <mergeCell ref="B9:B10"/>
    <mergeCell ref="D8:E8"/>
    <mergeCell ref="G10:H10"/>
    <mergeCell ref="I10:J10"/>
    <mergeCell ref="G1:I1"/>
    <mergeCell ref="A3:B3"/>
    <mergeCell ref="A1:B1"/>
    <mergeCell ref="C1:E1"/>
    <mergeCell ref="C3:D3"/>
    <mergeCell ref="C2:E2"/>
    <mergeCell ref="G3:H3"/>
  </mergeCells>
  <dataValidations count="5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$O$12:$O$38</formula1>
    </dataValidation>
    <dataValidation allowBlank="1" showInputMessage="1" showErrorMessage="1" imeMode="on" sqref="C13:C52 E13:E52 C1:E1"/>
    <dataValidation allowBlank="1" showInputMessage="1" showErrorMessage="1" imeMode="halfKatakana" sqref="D12:D52"/>
    <dataValidation type="list" allowBlank="1" showInputMessage="1" showErrorMessage="1" sqref="K13:K52 M13:M52">
      <formula1>"A,B,C,D,E,F"</formula1>
    </dataValidation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4"/>
  <headerFooter alignWithMargins="0">
    <oddHeader>&amp;RP  &amp;P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80</v>
      </c>
      <c r="B8" s="11" t="s">
        <v>81</v>
      </c>
      <c r="C8" s="11"/>
    </row>
    <row r="9" spans="1:3" ht="12.75">
      <c r="A9" s="11" t="s">
        <v>99</v>
      </c>
      <c r="B9" s="11" t="s">
        <v>100</v>
      </c>
      <c r="C9" s="11" t="s">
        <v>181</v>
      </c>
    </row>
    <row r="10" spans="1:3" ht="12.75">
      <c r="A10" s="11" t="s">
        <v>107</v>
      </c>
      <c r="B10" s="11" t="s">
        <v>108</v>
      </c>
      <c r="C10" s="11" t="s">
        <v>187</v>
      </c>
    </row>
    <row r="11" spans="1:3" ht="12.75">
      <c r="A11" s="11" t="s">
        <v>114</v>
      </c>
      <c r="B11" s="11" t="s">
        <v>115</v>
      </c>
      <c r="C11" s="11" t="s">
        <v>192</v>
      </c>
    </row>
    <row r="12" spans="1:3" ht="12.75">
      <c r="A12" s="11" t="s">
        <v>122</v>
      </c>
      <c r="B12" s="11" t="s">
        <v>238</v>
      </c>
      <c r="C12" s="11" t="s">
        <v>208</v>
      </c>
    </row>
    <row r="13" spans="1:3" ht="12.75">
      <c r="A13" s="11" t="s">
        <v>239</v>
      </c>
      <c r="B13" s="11" t="s">
        <v>240</v>
      </c>
      <c r="C13" s="11" t="s">
        <v>208</v>
      </c>
    </row>
    <row r="14" spans="1:3" ht="12.75">
      <c r="A14" s="11" t="s">
        <v>245</v>
      </c>
      <c r="B14" s="11" t="s">
        <v>246</v>
      </c>
      <c r="C14" s="11" t="s">
        <v>208</v>
      </c>
    </row>
    <row r="15" spans="1:3" ht="12.75">
      <c r="A15" s="11" t="s">
        <v>247</v>
      </c>
      <c r="B15" s="11" t="s">
        <v>248</v>
      </c>
      <c r="C15" s="11" t="s">
        <v>208</v>
      </c>
    </row>
    <row r="16" spans="1:3" ht="12.75">
      <c r="A16" s="11" t="s">
        <v>249</v>
      </c>
      <c r="B16" s="11" t="s">
        <v>250</v>
      </c>
      <c r="C16" s="11" t="s">
        <v>208</v>
      </c>
    </row>
    <row r="17" spans="1:3" ht="12.75">
      <c r="A17" s="11" t="s">
        <v>251</v>
      </c>
      <c r="B17" s="11" t="s">
        <v>252</v>
      </c>
      <c r="C17" s="11" t="s">
        <v>208</v>
      </c>
    </row>
    <row r="18" spans="1:3" ht="12.75">
      <c r="A18" s="11" t="s">
        <v>253</v>
      </c>
      <c r="B18" s="11" t="s">
        <v>254</v>
      </c>
      <c r="C18" s="11" t="s">
        <v>208</v>
      </c>
    </row>
    <row r="19" spans="1:3" ht="12.75">
      <c r="A19" s="11" t="s">
        <v>255</v>
      </c>
      <c r="B19" s="11" t="s">
        <v>256</v>
      </c>
      <c r="C19" s="11" t="s">
        <v>193</v>
      </c>
    </row>
    <row r="20" spans="1:3" ht="12.75">
      <c r="A20" s="11" t="s">
        <v>264</v>
      </c>
      <c r="B20" s="11" t="s">
        <v>265</v>
      </c>
      <c r="C20" s="11" t="s">
        <v>284</v>
      </c>
    </row>
    <row r="21" spans="1:3" ht="12.75">
      <c r="A21" s="11" t="s">
        <v>269</v>
      </c>
      <c r="B21" s="11" t="s">
        <v>270</v>
      </c>
      <c r="C21" s="11" t="s">
        <v>193</v>
      </c>
    </row>
    <row r="22" spans="1:3" ht="12.75">
      <c r="A22" s="11" t="s">
        <v>276</v>
      </c>
      <c r="B22" s="11" t="s">
        <v>123</v>
      </c>
      <c r="C22" s="11" t="s">
        <v>291</v>
      </c>
    </row>
    <row r="23" spans="1:3" ht="12.7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88</v>
      </c>
      <c r="B8" s="11" t="s">
        <v>89</v>
      </c>
      <c r="C8" s="11" t="s">
        <v>90</v>
      </c>
    </row>
    <row r="9" spans="1:3" ht="12.75">
      <c r="A9" s="11" t="s">
        <v>110</v>
      </c>
      <c r="B9" s="11" t="s">
        <v>108</v>
      </c>
      <c r="C9" s="11" t="s">
        <v>189</v>
      </c>
    </row>
    <row r="10" spans="1:3" ht="12.75">
      <c r="A10" s="11" t="s">
        <v>116</v>
      </c>
      <c r="B10" s="11" t="s">
        <v>115</v>
      </c>
      <c r="C10" s="11" t="s">
        <v>117</v>
      </c>
    </row>
    <row r="11" spans="1:3" ht="12.75">
      <c r="A11" s="11" t="s">
        <v>122</v>
      </c>
      <c r="B11" s="11" t="s">
        <v>238</v>
      </c>
      <c r="C11" s="11" t="s">
        <v>208</v>
      </c>
    </row>
    <row r="12" spans="1:3" ht="12.75">
      <c r="A12" s="11" t="s">
        <v>239</v>
      </c>
      <c r="B12" s="11" t="s">
        <v>240</v>
      </c>
      <c r="C12" s="11" t="s">
        <v>208</v>
      </c>
    </row>
    <row r="13" spans="1:3" ht="12.75">
      <c r="A13" s="11" t="s">
        <v>245</v>
      </c>
      <c r="B13" s="11" t="s">
        <v>246</v>
      </c>
      <c r="C13" s="11" t="s">
        <v>208</v>
      </c>
    </row>
    <row r="14" spans="1:3" ht="12.75">
      <c r="A14" s="11" t="s">
        <v>247</v>
      </c>
      <c r="B14" s="11" t="s">
        <v>248</v>
      </c>
      <c r="C14" s="11" t="s">
        <v>208</v>
      </c>
    </row>
    <row r="15" spans="1:3" ht="12.75">
      <c r="A15" s="11" t="s">
        <v>249</v>
      </c>
      <c r="B15" s="11" t="s">
        <v>250</v>
      </c>
      <c r="C15" s="11" t="s">
        <v>208</v>
      </c>
    </row>
    <row r="16" spans="1:3" ht="12.75">
      <c r="A16" s="11" t="s">
        <v>251</v>
      </c>
      <c r="B16" s="11" t="s">
        <v>252</v>
      </c>
      <c r="C16" s="11" t="s">
        <v>208</v>
      </c>
    </row>
    <row r="17" spans="1:3" ht="12.75">
      <c r="A17" s="11" t="s">
        <v>253</v>
      </c>
      <c r="B17" s="11" t="s">
        <v>254</v>
      </c>
      <c r="C17" s="11" t="s">
        <v>208</v>
      </c>
    </row>
    <row r="18" spans="1:3" ht="12.75">
      <c r="A18" s="11" t="s">
        <v>261</v>
      </c>
      <c r="B18" s="11" t="s">
        <v>256</v>
      </c>
      <c r="C18" s="11" t="s">
        <v>281</v>
      </c>
    </row>
    <row r="19" spans="1:3" ht="12.75">
      <c r="A19" s="11" t="s">
        <v>267</v>
      </c>
      <c r="B19" s="11" t="s">
        <v>265</v>
      </c>
      <c r="C19" s="11" t="s">
        <v>286</v>
      </c>
    </row>
    <row r="20" spans="1:3" ht="12.75">
      <c r="A20" s="11" t="s">
        <v>274</v>
      </c>
      <c r="B20" s="11" t="s">
        <v>270</v>
      </c>
      <c r="C20" s="11" t="s">
        <v>290</v>
      </c>
    </row>
    <row r="21" spans="1:3" ht="12.75">
      <c r="A21" s="11" t="s">
        <v>125</v>
      </c>
      <c r="B21" s="11" t="s">
        <v>123</v>
      </c>
      <c r="C21" s="11" t="s">
        <v>293</v>
      </c>
    </row>
    <row r="22" spans="1:3" ht="12.7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177</v>
      </c>
      <c r="B1" s="11" t="s">
        <v>207</v>
      </c>
      <c r="C1" s="11" t="s">
        <v>210</v>
      </c>
    </row>
    <row r="2" spans="1:3" ht="12.75">
      <c r="A2" s="11" t="s">
        <v>60</v>
      </c>
      <c r="B2" s="11" t="s">
        <v>61</v>
      </c>
      <c r="C2" s="11"/>
    </row>
    <row r="3" spans="1:3" ht="12.75">
      <c r="A3" s="11" t="s">
        <v>62</v>
      </c>
      <c r="B3" s="11" t="s">
        <v>63</v>
      </c>
      <c r="C3" s="11"/>
    </row>
    <row r="4" spans="1:3" ht="12.75">
      <c r="A4" s="11" t="s">
        <v>64</v>
      </c>
      <c r="B4" s="11" t="s">
        <v>65</v>
      </c>
      <c r="C4" s="11"/>
    </row>
    <row r="5" spans="1:3" ht="12.75">
      <c r="A5" s="11" t="s">
        <v>66</v>
      </c>
      <c r="B5" s="11" t="s">
        <v>67</v>
      </c>
      <c r="C5" s="11"/>
    </row>
    <row r="6" spans="1:3" ht="12.75">
      <c r="A6" s="11" t="s">
        <v>68</v>
      </c>
      <c r="B6" s="11" t="s">
        <v>69</v>
      </c>
      <c r="C6" s="11"/>
    </row>
    <row r="7" spans="1:3" ht="12.75">
      <c r="A7" s="11" t="s">
        <v>70</v>
      </c>
      <c r="B7" s="11" t="s">
        <v>71</v>
      </c>
      <c r="C7" s="11"/>
    </row>
    <row r="8" spans="1:3" ht="12.75">
      <c r="A8" s="11" t="s">
        <v>72</v>
      </c>
      <c r="B8" s="11" t="s">
        <v>200</v>
      </c>
      <c r="C8" s="11"/>
    </row>
    <row r="9" spans="1:3" ht="12.75">
      <c r="A9" s="11" t="s">
        <v>73</v>
      </c>
      <c r="B9" s="11" t="s">
        <v>202</v>
      </c>
      <c r="C9" s="11"/>
    </row>
    <row r="10" spans="1:3" ht="12.75">
      <c r="A10" s="11" t="s">
        <v>74</v>
      </c>
      <c r="B10" s="11" t="s">
        <v>75</v>
      </c>
      <c r="C10" s="11"/>
    </row>
    <row r="11" spans="1:3" ht="12.75">
      <c r="A11" s="11" t="s">
        <v>76</v>
      </c>
      <c r="B11" s="11" t="s">
        <v>77</v>
      </c>
      <c r="C11" s="11"/>
    </row>
    <row r="12" spans="1:3" ht="12.75">
      <c r="A12" s="11" t="s">
        <v>78</v>
      </c>
      <c r="B12" s="11" t="s">
        <v>203</v>
      </c>
      <c r="C12" s="11"/>
    </row>
    <row r="13" spans="1:3" ht="12.75">
      <c r="A13" s="11" t="s">
        <v>201</v>
      </c>
      <c r="B13" s="11" t="s">
        <v>79</v>
      </c>
      <c r="C13" s="11"/>
    </row>
    <row r="14" spans="1:3" ht="12.75">
      <c r="A14" s="11" t="s">
        <v>80</v>
      </c>
      <c r="B14" s="11" t="s">
        <v>81</v>
      </c>
      <c r="C14" s="11"/>
    </row>
    <row r="15" spans="1:3" ht="12.75">
      <c r="A15" s="11" t="s">
        <v>82</v>
      </c>
      <c r="B15" s="11" t="s">
        <v>83</v>
      </c>
      <c r="C15" s="11" t="s">
        <v>178</v>
      </c>
    </row>
    <row r="16" spans="1:3" ht="12.75">
      <c r="A16" s="11" t="s">
        <v>84</v>
      </c>
      <c r="B16" s="11" t="s">
        <v>83</v>
      </c>
      <c r="C16" s="11" t="s">
        <v>179</v>
      </c>
    </row>
    <row r="17" spans="1:3" ht="12.75">
      <c r="A17" s="11" t="s">
        <v>85</v>
      </c>
      <c r="B17" s="11" t="s">
        <v>83</v>
      </c>
      <c r="C17" s="11" t="s">
        <v>180</v>
      </c>
    </row>
    <row r="18" spans="1:3" ht="12.75">
      <c r="A18" s="11" t="s">
        <v>86</v>
      </c>
      <c r="B18" s="11" t="s">
        <v>83</v>
      </c>
      <c r="C18" s="11" t="s">
        <v>87</v>
      </c>
    </row>
    <row r="19" spans="1:3" ht="12.75">
      <c r="A19" s="11" t="s">
        <v>88</v>
      </c>
      <c r="B19" s="11" t="s">
        <v>89</v>
      </c>
      <c r="C19" s="11" t="s">
        <v>90</v>
      </c>
    </row>
    <row r="20" spans="1:3" ht="12.75">
      <c r="A20" s="11" t="s">
        <v>91</v>
      </c>
      <c r="B20" s="11" t="s">
        <v>89</v>
      </c>
      <c r="C20" s="11" t="s">
        <v>92</v>
      </c>
    </row>
    <row r="21" spans="1:3" ht="12.75">
      <c r="A21" s="11" t="s">
        <v>93</v>
      </c>
      <c r="B21" s="11" t="s">
        <v>89</v>
      </c>
      <c r="C21" s="11" t="s">
        <v>94</v>
      </c>
    </row>
    <row r="22" spans="1:3" ht="12.75">
      <c r="A22" s="11" t="s">
        <v>95</v>
      </c>
      <c r="B22" s="11" t="s">
        <v>89</v>
      </c>
      <c r="C22" s="11" t="s">
        <v>96</v>
      </c>
    </row>
    <row r="23" spans="1:3" ht="12.75">
      <c r="A23" s="11" t="s">
        <v>97</v>
      </c>
      <c r="B23" s="11" t="s">
        <v>89</v>
      </c>
      <c r="C23" s="11" t="s">
        <v>98</v>
      </c>
    </row>
    <row r="24" spans="1:3" ht="12.75">
      <c r="A24" s="11" t="s">
        <v>99</v>
      </c>
      <c r="B24" s="11" t="s">
        <v>100</v>
      </c>
      <c r="C24" s="11" t="s">
        <v>181</v>
      </c>
    </row>
    <row r="25" spans="1:3" ht="12.75">
      <c r="A25" s="11" t="s">
        <v>101</v>
      </c>
      <c r="B25" s="11" t="s">
        <v>100</v>
      </c>
      <c r="C25" s="11" t="s">
        <v>182</v>
      </c>
    </row>
    <row r="26" spans="1:3" ht="12.75">
      <c r="A26" s="11" t="s">
        <v>102</v>
      </c>
      <c r="B26" s="11" t="s">
        <v>100</v>
      </c>
      <c r="C26" s="11" t="s">
        <v>183</v>
      </c>
    </row>
    <row r="27" spans="1:3" ht="12.75">
      <c r="A27" s="11" t="s">
        <v>103</v>
      </c>
      <c r="B27" s="11" t="s">
        <v>104</v>
      </c>
      <c r="C27" s="11" t="s">
        <v>184</v>
      </c>
    </row>
    <row r="28" spans="1:3" ht="12.75">
      <c r="A28" s="11" t="s">
        <v>105</v>
      </c>
      <c r="B28" s="11" t="s">
        <v>104</v>
      </c>
      <c r="C28" s="11" t="s">
        <v>185</v>
      </c>
    </row>
    <row r="29" spans="1:3" ht="12.75">
      <c r="A29" s="11" t="s">
        <v>106</v>
      </c>
      <c r="B29" s="11" t="s">
        <v>104</v>
      </c>
      <c r="C29" s="11" t="s">
        <v>186</v>
      </c>
    </row>
    <row r="30" spans="1:3" ht="12.75">
      <c r="A30" s="11" t="s">
        <v>107</v>
      </c>
      <c r="B30" s="11" t="s">
        <v>108</v>
      </c>
      <c r="C30" s="11" t="s">
        <v>187</v>
      </c>
    </row>
    <row r="31" spans="1:3" ht="12.75">
      <c r="A31" s="11" t="s">
        <v>109</v>
      </c>
      <c r="B31" s="11" t="s">
        <v>108</v>
      </c>
      <c r="C31" s="11" t="s">
        <v>188</v>
      </c>
    </row>
    <row r="32" spans="1:3" ht="12.75">
      <c r="A32" s="11" t="s">
        <v>110</v>
      </c>
      <c r="B32" s="11" t="s">
        <v>108</v>
      </c>
      <c r="C32" s="11" t="s">
        <v>189</v>
      </c>
    </row>
    <row r="33" spans="1:3" ht="12.75">
      <c r="A33" s="11" t="s">
        <v>111</v>
      </c>
      <c r="B33" s="11" t="s">
        <v>112</v>
      </c>
      <c r="C33" s="11" t="s">
        <v>190</v>
      </c>
    </row>
    <row r="34" spans="1:3" ht="12.75">
      <c r="A34" s="11" t="s">
        <v>113</v>
      </c>
      <c r="B34" s="11" t="s">
        <v>112</v>
      </c>
      <c r="C34" s="11" t="s">
        <v>191</v>
      </c>
    </row>
    <row r="35" spans="1:3" ht="12.75">
      <c r="A35" s="11" t="s">
        <v>114</v>
      </c>
      <c r="B35" s="11" t="s">
        <v>115</v>
      </c>
      <c r="C35" s="11" t="s">
        <v>192</v>
      </c>
    </row>
    <row r="36" spans="1:3" ht="12.75">
      <c r="A36" s="11" t="s">
        <v>116</v>
      </c>
      <c r="B36" s="11" t="s">
        <v>115</v>
      </c>
      <c r="C36" s="11" t="s">
        <v>117</v>
      </c>
    </row>
    <row r="37" spans="1:3" ht="12.75">
      <c r="A37" s="11" t="s">
        <v>118</v>
      </c>
      <c r="B37" s="11" t="s">
        <v>119</v>
      </c>
      <c r="C37" s="11" t="s">
        <v>208</v>
      </c>
    </row>
    <row r="38" spans="1:3" ht="12.75">
      <c r="A38" s="11" t="s">
        <v>120</v>
      </c>
      <c r="B38" s="11" t="s">
        <v>121</v>
      </c>
      <c r="C38" s="11" t="s">
        <v>208</v>
      </c>
    </row>
    <row r="39" spans="1:3" ht="12.75">
      <c r="A39" s="11" t="s">
        <v>122</v>
      </c>
      <c r="B39" s="11" t="s">
        <v>238</v>
      </c>
      <c r="C39" s="11" t="s">
        <v>208</v>
      </c>
    </row>
    <row r="40" spans="1:3" ht="12.75">
      <c r="A40" s="11" t="s">
        <v>239</v>
      </c>
      <c r="B40" s="11" t="s">
        <v>240</v>
      </c>
      <c r="C40" s="11" t="s">
        <v>208</v>
      </c>
    </row>
    <row r="41" spans="1:3" ht="12.75">
      <c r="A41" s="11" t="s">
        <v>241</v>
      </c>
      <c r="B41" s="11" t="s">
        <v>242</v>
      </c>
      <c r="C41" s="11" t="s">
        <v>208</v>
      </c>
    </row>
    <row r="42" spans="1:3" ht="12.75">
      <c r="A42" s="11" t="s">
        <v>243</v>
      </c>
      <c r="B42" s="11" t="s">
        <v>244</v>
      </c>
      <c r="C42" s="11" t="s">
        <v>208</v>
      </c>
    </row>
    <row r="43" spans="1:3" ht="12.75">
      <c r="A43" s="11" t="s">
        <v>245</v>
      </c>
      <c r="B43" s="11" t="s">
        <v>246</v>
      </c>
      <c r="C43" s="11" t="s">
        <v>208</v>
      </c>
    </row>
    <row r="44" spans="1:3" ht="12.75">
      <c r="A44" s="11" t="s">
        <v>247</v>
      </c>
      <c r="B44" s="11" t="s">
        <v>248</v>
      </c>
      <c r="C44" s="11" t="s">
        <v>208</v>
      </c>
    </row>
    <row r="45" spans="1:3" ht="12.75">
      <c r="A45" s="11" t="s">
        <v>249</v>
      </c>
      <c r="B45" s="11" t="s">
        <v>250</v>
      </c>
      <c r="C45" s="11" t="s">
        <v>208</v>
      </c>
    </row>
    <row r="46" spans="1:3" ht="12.75">
      <c r="A46" s="11" t="s">
        <v>251</v>
      </c>
      <c r="B46" s="11" t="s">
        <v>252</v>
      </c>
      <c r="C46" s="11" t="s">
        <v>208</v>
      </c>
    </row>
    <row r="47" spans="1:3" ht="12.75">
      <c r="A47" s="11" t="s">
        <v>253</v>
      </c>
      <c r="B47" s="11" t="s">
        <v>254</v>
      </c>
      <c r="C47" s="11" t="s">
        <v>208</v>
      </c>
    </row>
    <row r="48" spans="1:3" ht="12.75">
      <c r="A48" s="11" t="s">
        <v>255</v>
      </c>
      <c r="B48" s="11" t="s">
        <v>256</v>
      </c>
      <c r="C48" s="11" t="s">
        <v>193</v>
      </c>
    </row>
    <row r="49" spans="1:3" ht="12.75">
      <c r="A49" s="11" t="s">
        <v>257</v>
      </c>
      <c r="B49" s="11" t="s">
        <v>256</v>
      </c>
      <c r="C49" s="11" t="s">
        <v>194</v>
      </c>
    </row>
    <row r="50" spans="1:3" ht="12.75">
      <c r="A50" s="11" t="s">
        <v>258</v>
      </c>
      <c r="B50" s="11" t="s">
        <v>256</v>
      </c>
      <c r="C50" s="11" t="s">
        <v>195</v>
      </c>
    </row>
    <row r="51" spans="1:3" ht="12.75">
      <c r="A51" s="11" t="s">
        <v>259</v>
      </c>
      <c r="B51" s="11" t="s">
        <v>256</v>
      </c>
      <c r="C51" s="11" t="s">
        <v>196</v>
      </c>
    </row>
    <row r="52" spans="1:3" ht="12.75">
      <c r="A52" s="11" t="s">
        <v>260</v>
      </c>
      <c r="B52" s="11" t="s">
        <v>256</v>
      </c>
      <c r="C52" s="11" t="s">
        <v>280</v>
      </c>
    </row>
    <row r="53" spans="1:3" ht="12.75">
      <c r="A53" s="11" t="s">
        <v>261</v>
      </c>
      <c r="B53" s="11" t="s">
        <v>256</v>
      </c>
      <c r="C53" s="11" t="s">
        <v>281</v>
      </c>
    </row>
    <row r="54" spans="1:3" ht="12.75">
      <c r="A54" s="11" t="s">
        <v>262</v>
      </c>
      <c r="B54" s="11" t="s">
        <v>256</v>
      </c>
      <c r="C54" s="11" t="s">
        <v>282</v>
      </c>
    </row>
    <row r="55" spans="1:3" ht="12.75">
      <c r="A55" s="11" t="s">
        <v>263</v>
      </c>
      <c r="B55" s="11" t="s">
        <v>256</v>
      </c>
      <c r="C55" s="11" t="s">
        <v>283</v>
      </c>
    </row>
    <row r="56" spans="1:3" ht="12.75">
      <c r="A56" s="11" t="s">
        <v>264</v>
      </c>
      <c r="B56" s="11" t="s">
        <v>265</v>
      </c>
      <c r="C56" s="11" t="s">
        <v>284</v>
      </c>
    </row>
    <row r="57" spans="1:3" ht="12.75">
      <c r="A57" s="11" t="s">
        <v>266</v>
      </c>
      <c r="B57" s="11" t="s">
        <v>265</v>
      </c>
      <c r="C57" s="11" t="s">
        <v>285</v>
      </c>
    </row>
    <row r="58" spans="1:3" ht="12.75">
      <c r="A58" s="11" t="s">
        <v>267</v>
      </c>
      <c r="B58" s="11" t="s">
        <v>265</v>
      </c>
      <c r="C58" s="11" t="s">
        <v>286</v>
      </c>
    </row>
    <row r="59" spans="1:3" ht="12.75">
      <c r="A59" s="11" t="s">
        <v>268</v>
      </c>
      <c r="B59" s="11" t="s">
        <v>265</v>
      </c>
      <c r="C59" s="11" t="s">
        <v>287</v>
      </c>
    </row>
    <row r="60" spans="1:3" ht="12.75">
      <c r="A60" s="11" t="s">
        <v>269</v>
      </c>
      <c r="B60" s="11" t="s">
        <v>270</v>
      </c>
      <c r="C60" s="11" t="s">
        <v>193</v>
      </c>
    </row>
    <row r="61" spans="1:3" ht="12.75">
      <c r="A61" s="11" t="s">
        <v>271</v>
      </c>
      <c r="B61" s="11" t="s">
        <v>270</v>
      </c>
      <c r="C61" s="11" t="s">
        <v>288</v>
      </c>
    </row>
    <row r="62" spans="1:3" ht="12.75">
      <c r="A62" s="11" t="s">
        <v>272</v>
      </c>
      <c r="B62" s="11" t="s">
        <v>270</v>
      </c>
      <c r="C62" s="11" t="s">
        <v>195</v>
      </c>
    </row>
    <row r="63" spans="1:3" ht="12.75">
      <c r="A63" s="11" t="s">
        <v>273</v>
      </c>
      <c r="B63" s="11" t="s">
        <v>270</v>
      </c>
      <c r="C63" s="11" t="s">
        <v>289</v>
      </c>
    </row>
    <row r="64" spans="1:3" ht="12.75">
      <c r="A64" s="11" t="s">
        <v>274</v>
      </c>
      <c r="B64" s="11" t="s">
        <v>270</v>
      </c>
      <c r="C64" s="11" t="s">
        <v>290</v>
      </c>
    </row>
    <row r="65" spans="1:3" ht="12.75">
      <c r="A65" s="11" t="s">
        <v>275</v>
      </c>
      <c r="B65" s="11" t="s">
        <v>270</v>
      </c>
      <c r="C65" s="11" t="s">
        <v>282</v>
      </c>
    </row>
    <row r="66" spans="1:3" ht="12.75">
      <c r="A66" s="11" t="s">
        <v>276</v>
      </c>
      <c r="B66" s="11" t="s">
        <v>123</v>
      </c>
      <c r="C66" s="11" t="s">
        <v>291</v>
      </c>
    </row>
    <row r="67" spans="1:3" ht="12.75">
      <c r="A67" s="11" t="s">
        <v>124</v>
      </c>
      <c r="B67" s="11" t="s">
        <v>123</v>
      </c>
      <c r="C67" s="11" t="s">
        <v>292</v>
      </c>
    </row>
    <row r="68" spans="1:3" ht="12.75">
      <c r="A68" s="11" t="s">
        <v>125</v>
      </c>
      <c r="B68" s="11" t="s">
        <v>123</v>
      </c>
      <c r="C68" s="11" t="s">
        <v>293</v>
      </c>
    </row>
    <row r="69" spans="1:3" ht="12.75">
      <c r="A69" s="11" t="s">
        <v>126</v>
      </c>
      <c r="B69" s="11" t="s">
        <v>123</v>
      </c>
      <c r="C69" s="11" t="s">
        <v>217</v>
      </c>
    </row>
    <row r="70" spans="1:3" ht="12.75">
      <c r="A70" s="11" t="s">
        <v>127</v>
      </c>
      <c r="B70" s="11" t="s">
        <v>123</v>
      </c>
      <c r="C70" s="11" t="s">
        <v>218</v>
      </c>
    </row>
    <row r="71" spans="1:3" ht="12.75">
      <c r="A71" s="11" t="s">
        <v>128</v>
      </c>
      <c r="B71" s="11" t="s">
        <v>129</v>
      </c>
      <c r="C71" s="11" t="s">
        <v>208</v>
      </c>
    </row>
    <row r="72" spans="1:3" ht="12.75">
      <c r="A72" s="11" t="s">
        <v>130</v>
      </c>
      <c r="B72" s="11" t="s">
        <v>131</v>
      </c>
      <c r="C72" s="11" t="s">
        <v>219</v>
      </c>
    </row>
    <row r="73" spans="1:3" ht="12.75">
      <c r="A73" s="11" t="s">
        <v>132</v>
      </c>
      <c r="B73" s="11" t="s">
        <v>131</v>
      </c>
      <c r="C73" s="11" t="s">
        <v>220</v>
      </c>
    </row>
    <row r="74" spans="1:3" ht="12.75">
      <c r="A74" s="11" t="s">
        <v>133</v>
      </c>
      <c r="B74" s="11" t="s">
        <v>131</v>
      </c>
      <c r="C74" s="11" t="s">
        <v>221</v>
      </c>
    </row>
    <row r="75" spans="1:3" ht="12.75">
      <c r="A75" s="11" t="s">
        <v>134</v>
      </c>
      <c r="B75" s="11" t="s">
        <v>131</v>
      </c>
      <c r="C75" s="11" t="s">
        <v>222</v>
      </c>
    </row>
    <row r="76" spans="1:3" ht="12.75">
      <c r="A76" s="11" t="s">
        <v>135</v>
      </c>
      <c r="B76" s="11" t="s">
        <v>131</v>
      </c>
      <c r="C76" s="11" t="s">
        <v>223</v>
      </c>
    </row>
    <row r="77" spans="1:3" ht="12.75">
      <c r="A77" s="11" t="s">
        <v>136</v>
      </c>
      <c r="B77" s="11" t="s">
        <v>137</v>
      </c>
      <c r="C77" s="11" t="s">
        <v>138</v>
      </c>
    </row>
    <row r="78" spans="1:3" ht="12.75">
      <c r="A78" s="11" t="s">
        <v>139</v>
      </c>
      <c r="B78" s="11" t="s">
        <v>140</v>
      </c>
      <c r="C78" s="11" t="s">
        <v>141</v>
      </c>
    </row>
    <row r="79" spans="1:3" ht="12.75">
      <c r="A79" s="11" t="s">
        <v>142</v>
      </c>
      <c r="B79" s="11" t="s">
        <v>140</v>
      </c>
      <c r="C79" s="11" t="s">
        <v>143</v>
      </c>
    </row>
    <row r="80" spans="1:3" ht="12.75">
      <c r="A80" s="11" t="s">
        <v>144</v>
      </c>
      <c r="B80" s="11" t="s">
        <v>145</v>
      </c>
      <c r="C80" s="11" t="s">
        <v>146</v>
      </c>
    </row>
    <row r="81" spans="1:3" ht="12.75">
      <c r="A81" s="11" t="s">
        <v>147</v>
      </c>
      <c r="B81" s="11" t="s">
        <v>148</v>
      </c>
      <c r="C81" s="11" t="s">
        <v>149</v>
      </c>
    </row>
    <row r="82" spans="1:3" ht="12.75">
      <c r="A82" s="11" t="s">
        <v>150</v>
      </c>
      <c r="B82" s="11" t="s">
        <v>151</v>
      </c>
      <c r="C82" s="11" t="s">
        <v>152</v>
      </c>
    </row>
    <row r="83" spans="1:3" ht="12.75">
      <c r="A83" s="11" t="s">
        <v>153</v>
      </c>
      <c r="B83" s="11" t="s">
        <v>151</v>
      </c>
      <c r="C83" s="11" t="s">
        <v>154</v>
      </c>
    </row>
    <row r="84" spans="1:3" ht="12.75">
      <c r="A84" s="11" t="s">
        <v>155</v>
      </c>
      <c r="B84" s="11" t="s">
        <v>156</v>
      </c>
      <c r="C84" s="11"/>
    </row>
    <row r="85" spans="1:3" ht="12.75">
      <c r="A85" s="11" t="s">
        <v>157</v>
      </c>
      <c r="B85" s="11" t="s">
        <v>158</v>
      </c>
      <c r="C85" s="11"/>
    </row>
    <row r="86" spans="1:3" ht="12.75">
      <c r="A86" s="11" t="s">
        <v>159</v>
      </c>
      <c r="B86" s="11" t="s">
        <v>160</v>
      </c>
      <c r="C86" s="11"/>
    </row>
    <row r="87" spans="1:3" ht="12.75">
      <c r="A87" s="11" t="s">
        <v>161</v>
      </c>
      <c r="B87" s="11" t="s">
        <v>162</v>
      </c>
      <c r="C87" s="11"/>
    </row>
    <row r="88" spans="1:3" ht="12.75">
      <c r="A88" s="11" t="s">
        <v>163</v>
      </c>
      <c r="B88" s="11" t="s">
        <v>164</v>
      </c>
      <c r="C88" s="11"/>
    </row>
    <row r="89" spans="1:3" ht="12.75">
      <c r="A89" s="11" t="s">
        <v>165</v>
      </c>
      <c r="B89" s="11" t="s">
        <v>166</v>
      </c>
      <c r="C89" s="11"/>
    </row>
    <row r="90" spans="1:3" ht="12.75">
      <c r="A90" s="11" t="s">
        <v>167</v>
      </c>
      <c r="B90" s="11" t="s">
        <v>168</v>
      </c>
      <c r="C90" s="11"/>
    </row>
    <row r="91" spans="1:3" ht="12.75">
      <c r="A91" s="11" t="s">
        <v>169</v>
      </c>
      <c r="B91" s="11" t="s">
        <v>170</v>
      </c>
      <c r="C91" s="11"/>
    </row>
    <row r="92" spans="1:3" ht="12.75">
      <c r="A92" s="11" t="s">
        <v>171</v>
      </c>
      <c r="B92" s="11" t="s">
        <v>172</v>
      </c>
      <c r="C92" s="11"/>
    </row>
    <row r="93" spans="1:3" ht="12.75">
      <c r="A93" s="11" t="s">
        <v>173</v>
      </c>
      <c r="B93" s="11" t="s">
        <v>174</v>
      </c>
      <c r="C93" s="11"/>
    </row>
    <row r="94" spans="1:3" ht="12.7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1.25">
      <c r="B1" s="6" t="s">
        <v>211</v>
      </c>
      <c r="C1" s="7"/>
      <c r="D1" s="7"/>
      <c r="E1" s="7"/>
    </row>
    <row r="2" spans="2:4" ht="11.25">
      <c r="B2" s="3" t="s">
        <v>51</v>
      </c>
      <c r="C2" s="3" t="s">
        <v>0</v>
      </c>
      <c r="D2" s="3" t="s">
        <v>210</v>
      </c>
    </row>
    <row r="3" spans="2:4" ht="11.25">
      <c r="B3" s="8" t="s">
        <v>52</v>
      </c>
      <c r="C3" s="3" t="s">
        <v>204</v>
      </c>
      <c r="D3" s="3" t="s">
        <v>215</v>
      </c>
    </row>
    <row r="4" spans="2:4" ht="11.25">
      <c r="B4" s="8" t="s">
        <v>53</v>
      </c>
      <c r="C4" s="3" t="s">
        <v>212</v>
      </c>
      <c r="D4" s="3"/>
    </row>
    <row r="5" spans="2:4" ht="11.25">
      <c r="B5" s="8" t="s">
        <v>54</v>
      </c>
      <c r="C5" s="3" t="s">
        <v>213</v>
      </c>
      <c r="D5" s="3"/>
    </row>
    <row r="6" spans="2:4" ht="11.25">
      <c r="B6" s="8" t="s">
        <v>55</v>
      </c>
      <c r="C6" s="3" t="s">
        <v>205</v>
      </c>
      <c r="D6" s="3" t="s">
        <v>215</v>
      </c>
    </row>
    <row r="7" spans="2:4" ht="11.25">
      <c r="B7" s="8" t="s">
        <v>56</v>
      </c>
      <c r="C7" s="3" t="s">
        <v>216</v>
      </c>
      <c r="D7" s="3"/>
    </row>
    <row r="8" spans="2:4" ht="11.25">
      <c r="B8" s="8" t="s">
        <v>57</v>
      </c>
      <c r="C8" s="3" t="s">
        <v>206</v>
      </c>
      <c r="D8" s="3" t="s">
        <v>215</v>
      </c>
    </row>
    <row r="9" spans="2:4" ht="11.25">
      <c r="B9" s="8" t="s">
        <v>58</v>
      </c>
      <c r="C9" s="3" t="s">
        <v>214</v>
      </c>
      <c r="D9" s="3" t="s">
        <v>215</v>
      </c>
    </row>
    <row r="11" ht="11.25">
      <c r="B11" s="9" t="s">
        <v>2</v>
      </c>
    </row>
    <row r="12" spans="2:3" ht="11.25">
      <c r="B12" s="3" t="s">
        <v>59</v>
      </c>
      <c r="C12" s="3" t="s">
        <v>50</v>
      </c>
    </row>
    <row r="13" spans="2:3" ht="11.25">
      <c r="B13" s="10">
        <v>0</v>
      </c>
      <c r="C13" s="3" t="s">
        <v>3</v>
      </c>
    </row>
    <row r="14" spans="2:3" ht="11.25">
      <c r="B14" s="10">
        <v>1</v>
      </c>
      <c r="C14" s="3" t="s">
        <v>209</v>
      </c>
    </row>
    <row r="15" spans="2:3" ht="11.25">
      <c r="B15" s="10">
        <v>2</v>
      </c>
      <c r="C15" s="3" t="s">
        <v>4</v>
      </c>
    </row>
    <row r="16" spans="2:3" ht="11.25">
      <c r="B16" s="10">
        <v>3</v>
      </c>
      <c r="C16" s="3" t="s">
        <v>5</v>
      </c>
    </row>
    <row r="17" spans="2:3" ht="11.25">
      <c r="B17" s="10">
        <v>4</v>
      </c>
      <c r="C17" s="3" t="s">
        <v>6</v>
      </c>
    </row>
    <row r="18" spans="2:3" ht="11.25">
      <c r="B18" s="10">
        <v>5</v>
      </c>
      <c r="C18" s="3" t="s">
        <v>7</v>
      </c>
    </row>
    <row r="19" spans="2:3" ht="11.25">
      <c r="B19" s="10">
        <v>6</v>
      </c>
      <c r="C19" s="3" t="s">
        <v>8</v>
      </c>
    </row>
    <row r="20" spans="2:7" ht="12.75">
      <c r="B20" s="10">
        <v>7</v>
      </c>
      <c r="C20" s="3" t="s">
        <v>9</v>
      </c>
      <c r="G20"/>
    </row>
    <row r="21" spans="2:5" ht="12.75">
      <c r="B21" s="10">
        <v>8</v>
      </c>
      <c r="C21" s="3" t="s">
        <v>10</v>
      </c>
      <c r="E21"/>
    </row>
    <row r="22" spans="2:5" ht="12.75">
      <c r="B22" s="10">
        <v>9</v>
      </c>
      <c r="C22" s="3" t="s">
        <v>11</v>
      </c>
      <c r="E22"/>
    </row>
    <row r="23" spans="2:5" ht="12.75">
      <c r="B23" s="3">
        <v>10</v>
      </c>
      <c r="C23" s="3" t="s">
        <v>12</v>
      </c>
      <c r="E23"/>
    </row>
    <row r="24" spans="2:5" ht="12.75">
      <c r="B24" s="3">
        <v>11</v>
      </c>
      <c r="C24" s="3" t="s">
        <v>13</v>
      </c>
      <c r="E24"/>
    </row>
    <row r="25" spans="2:5" ht="12.75">
      <c r="B25" s="3">
        <v>12</v>
      </c>
      <c r="C25" s="3" t="s">
        <v>14</v>
      </c>
      <c r="E25"/>
    </row>
    <row r="26" spans="2:3" ht="11.25">
      <c r="B26" s="3">
        <v>13</v>
      </c>
      <c r="C26" s="3" t="s">
        <v>15</v>
      </c>
    </row>
    <row r="27" spans="2:3" ht="11.25">
      <c r="B27" s="3">
        <v>14</v>
      </c>
      <c r="C27" s="3" t="s">
        <v>16</v>
      </c>
    </row>
    <row r="28" spans="2:3" ht="11.25">
      <c r="B28" s="3">
        <v>15</v>
      </c>
      <c r="C28" s="3" t="s">
        <v>19</v>
      </c>
    </row>
    <row r="29" spans="2:3" ht="11.25">
      <c r="B29" s="3">
        <v>16</v>
      </c>
      <c r="C29" s="3" t="s">
        <v>20</v>
      </c>
    </row>
    <row r="30" spans="2:3" ht="11.25">
      <c r="B30" s="3">
        <v>17</v>
      </c>
      <c r="C30" s="3" t="s">
        <v>21</v>
      </c>
    </row>
    <row r="31" spans="2:3" ht="11.25">
      <c r="B31" s="3">
        <v>18</v>
      </c>
      <c r="C31" s="3" t="s">
        <v>22</v>
      </c>
    </row>
    <row r="32" spans="2:3" ht="11.25">
      <c r="B32" s="3">
        <v>19</v>
      </c>
      <c r="C32" s="3" t="s">
        <v>17</v>
      </c>
    </row>
    <row r="33" spans="2:3" ht="11.25">
      <c r="B33" s="3">
        <v>20</v>
      </c>
      <c r="C33" s="3" t="s">
        <v>18</v>
      </c>
    </row>
    <row r="34" spans="2:3" ht="11.25">
      <c r="B34" s="3">
        <v>21</v>
      </c>
      <c r="C34" s="3" t="s">
        <v>26</v>
      </c>
    </row>
    <row r="35" spans="2:3" ht="11.25">
      <c r="B35" s="3">
        <v>22</v>
      </c>
      <c r="C35" s="3" t="s">
        <v>23</v>
      </c>
    </row>
    <row r="36" spans="2:3" ht="11.25">
      <c r="B36" s="3">
        <v>23</v>
      </c>
      <c r="C36" s="3" t="s">
        <v>24</v>
      </c>
    </row>
    <row r="37" spans="2:3" ht="11.25">
      <c r="B37" s="3">
        <v>24</v>
      </c>
      <c r="C37" s="3" t="s">
        <v>25</v>
      </c>
    </row>
    <row r="38" spans="2:3" ht="11.25">
      <c r="B38" s="3">
        <v>25</v>
      </c>
      <c r="C38" s="3" t="s">
        <v>27</v>
      </c>
    </row>
    <row r="39" spans="2:3" ht="11.25">
      <c r="B39" s="3">
        <v>26</v>
      </c>
      <c r="C39" s="3" t="s">
        <v>28</v>
      </c>
    </row>
    <row r="40" spans="2:3" ht="11.25">
      <c r="B40" s="3">
        <v>27</v>
      </c>
      <c r="C40" s="3" t="s">
        <v>29</v>
      </c>
    </row>
    <row r="41" spans="2:3" ht="11.25">
      <c r="B41" s="3">
        <v>28</v>
      </c>
      <c r="C41" s="3" t="s">
        <v>30</v>
      </c>
    </row>
    <row r="42" spans="2:3" ht="11.25">
      <c r="B42" s="3">
        <v>29</v>
      </c>
      <c r="C42" s="3" t="s">
        <v>31</v>
      </c>
    </row>
    <row r="43" spans="2:3" ht="11.25">
      <c r="B43" s="3">
        <v>30</v>
      </c>
      <c r="C43" s="3" t="s">
        <v>32</v>
      </c>
    </row>
    <row r="44" spans="2:3" ht="11.25">
      <c r="B44" s="3">
        <v>31</v>
      </c>
      <c r="C44" s="3" t="s">
        <v>33</v>
      </c>
    </row>
    <row r="45" spans="2:3" ht="11.25">
      <c r="B45" s="3">
        <v>32</v>
      </c>
      <c r="C45" s="3" t="s">
        <v>34</v>
      </c>
    </row>
    <row r="46" spans="2:3" ht="11.25">
      <c r="B46" s="3">
        <v>33</v>
      </c>
      <c r="C46" s="3" t="s">
        <v>35</v>
      </c>
    </row>
    <row r="47" spans="2:3" ht="11.25">
      <c r="B47" s="3">
        <v>34</v>
      </c>
      <c r="C47" s="3" t="s">
        <v>36</v>
      </c>
    </row>
    <row r="48" spans="2:3" ht="11.25">
      <c r="B48" s="3">
        <v>35</v>
      </c>
      <c r="C48" s="3" t="s">
        <v>37</v>
      </c>
    </row>
    <row r="49" spans="2:3" ht="11.25">
      <c r="B49" s="3">
        <v>36</v>
      </c>
      <c r="C49" s="3" t="s">
        <v>39</v>
      </c>
    </row>
    <row r="50" spans="2:3" ht="11.25">
      <c r="B50" s="3">
        <v>37</v>
      </c>
      <c r="C50" s="3" t="s">
        <v>38</v>
      </c>
    </row>
    <row r="51" spans="2:3" ht="11.25">
      <c r="B51" s="3">
        <v>38</v>
      </c>
      <c r="C51" s="3" t="s">
        <v>40</v>
      </c>
    </row>
    <row r="52" spans="2:3" ht="11.25">
      <c r="B52" s="3">
        <v>39</v>
      </c>
      <c r="C52" s="3" t="s">
        <v>41</v>
      </c>
    </row>
    <row r="53" spans="2:3" ht="11.25">
      <c r="B53" s="3">
        <v>40</v>
      </c>
      <c r="C53" s="3" t="s">
        <v>42</v>
      </c>
    </row>
    <row r="54" spans="2:3" ht="11.25">
      <c r="B54" s="3">
        <v>41</v>
      </c>
      <c r="C54" s="3" t="s">
        <v>43</v>
      </c>
    </row>
    <row r="55" spans="2:3" ht="11.25">
      <c r="B55" s="3">
        <v>42</v>
      </c>
      <c r="C55" s="3" t="s">
        <v>44</v>
      </c>
    </row>
    <row r="56" spans="2:3" ht="11.25">
      <c r="B56" s="3">
        <v>43</v>
      </c>
      <c r="C56" s="3" t="s">
        <v>45</v>
      </c>
    </row>
    <row r="57" spans="2:3" ht="11.25">
      <c r="B57" s="3">
        <v>44</v>
      </c>
      <c r="C57" s="3" t="s">
        <v>46</v>
      </c>
    </row>
    <row r="58" spans="2:3" ht="11.25">
      <c r="B58" s="3">
        <v>45</v>
      </c>
      <c r="C58" s="3" t="s">
        <v>47</v>
      </c>
    </row>
    <row r="59" spans="2:3" ht="11.25">
      <c r="B59" s="3">
        <v>46</v>
      </c>
      <c r="C59" s="3" t="s">
        <v>48</v>
      </c>
    </row>
    <row r="60" spans="2:3" ht="11.25">
      <c r="B60" s="3">
        <v>47</v>
      </c>
      <c r="C60" s="3" t="s">
        <v>49</v>
      </c>
    </row>
    <row r="85" ht="11.25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tokachi_tf@yahoo.co.jp</cp:lastModifiedBy>
  <cp:lastPrinted>2020-06-09T06:59:32Z</cp:lastPrinted>
  <dcterms:created xsi:type="dcterms:W3CDTF">2008-02-20T03:31:46Z</dcterms:created>
  <dcterms:modified xsi:type="dcterms:W3CDTF">2023-04-23T12:53:51Z</dcterms:modified>
  <cp:category/>
  <cp:version/>
  <cp:contentType/>
  <cp:contentStatus/>
</cp:coreProperties>
</file>