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リレー(様式2)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</sheets>
  <definedNames>
    <definedName name="_xlnm.Print_Area" localSheetId="4">'リレー(様式2)'!$B$1:$S$91</definedName>
    <definedName name="_xlnm.Print_Area" localSheetId="0">'最初にご確認ください'!$B$1:$Q$71</definedName>
    <definedName name="_xlnm.Print_Area" localSheetId="9">'参加人数'!$A$1:$F$32</definedName>
    <definedName name="_xlnm.Print_Area" localSheetId="3">'女子(様式1)'!$A$1:$M$62</definedName>
    <definedName name="_xlnm.Print_Area" localSheetId="2">'男子(様式1)'!$A$1:$M$62</definedName>
    <definedName name="_xlnm.Print_Titles" localSheetId="3">'女子(様式1)'!$1:$11</definedName>
    <definedName name="_xlnm.Print_Titles" localSheetId="2">'男子(様式1)'!$1:$11</definedName>
  </definedNames>
  <calcPr fullCalcOnLoad="1"/>
</workbook>
</file>

<file path=xl/comments3.xml><?xml version="1.0" encoding="utf-8"?>
<comments xmlns="http://schemas.openxmlformats.org/spreadsheetml/2006/main">
  <authors>
    <author>TF-19</author>
    <author>kawasaki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E13" authorId="1">
      <text>
        <r>
          <rPr>
            <sz val="9"/>
            <rFont val="ＭＳ Ｐゴシック"/>
            <family val="3"/>
          </rPr>
          <t xml:space="preserve">半角数字
</t>
        </r>
      </text>
    </comment>
  </commentList>
</comments>
</file>

<file path=xl/comments4.xml><?xml version="1.0" encoding="utf-8"?>
<comments xmlns="http://schemas.openxmlformats.org/spreadsheetml/2006/main">
  <authors>
    <author>TF-19</author>
    <author>kawasaki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E13" authorId="1">
      <text>
        <r>
          <rPr>
            <sz val="9"/>
            <rFont val="ＭＳ Ｐゴシック"/>
            <family val="3"/>
          </rPr>
          <t xml:space="preserve">半角数字
</t>
        </r>
      </text>
    </comment>
  </commentList>
</comments>
</file>

<file path=xl/sharedStrings.xml><?xml version="1.0" encoding="utf-8"?>
<sst xmlns="http://schemas.openxmlformats.org/spreadsheetml/2006/main" count="909" uniqueCount="440">
  <si>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</si>
  <si>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</si>
  <si>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</si>
  <si>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</si>
  <si>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</si>
  <si>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</si>
  <si>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</si>
  <si>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</si>
  <si>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</si>
  <si>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</si>
  <si>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</si>
  <si>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</si>
  <si>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</si>
  <si>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</si>
  <si>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</si>
  <si>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</si>
  <si>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</si>
  <si>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</si>
  <si>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</si>
  <si>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</si>
  <si>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</si>
  <si>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</si>
  <si>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</si>
  <si>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</si>
  <si>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</si>
  <si>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</si>
  <si>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</si>
  <si>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</si>
  <si>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</si>
  <si>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</si>
  <si>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</si>
  <si>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</si>
  <si>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</si>
  <si>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</si>
  <si>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</si>
  <si>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</si>
  <si>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</si>
  <si>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</si>
  <si>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</si>
  <si>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</si>
  <si>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</si>
  <si>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</si>
  <si>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</si>
  <si>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</si>
  <si>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</si>
  <si>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</si>
  <si>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</si>
  <si>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</si>
  <si>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</si>
  <si>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</si>
  <si>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</si>
  <si>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</si>
  <si>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</si>
  <si>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</si>
  <si>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</si>
  <si>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</si>
  <si>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</si>
  <si>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</si>
  <si>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</si>
  <si>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</si>
  <si>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</si>
  <si>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</si>
  <si>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</si>
  <si>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</si>
  <si>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</si>
  <si>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</si>
  <si>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</si>
  <si>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</si>
  <si>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</si>
  <si>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</si>
  <si>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</si>
  <si>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</si>
  <si>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</si>
  <si>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</si>
  <si>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</si>
  <si>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</si>
  <si>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</si>
  <si>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</si>
  <si>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</si>
  <si>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</si>
  <si>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</si>
  <si>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</si>
  <si>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</si>
  <si>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</si>
  <si>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</si>
  <si>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</si>
  <si>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</si>
  <si>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</si>
  <si>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</si>
  <si>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</si>
  <si>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</si>
  <si>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</si>
  <si>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</si>
  <si>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</si>
  <si>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</si>
  <si>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</si>
  <si>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</si>
  <si>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</si>
  <si>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</si>
  <si>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</si>
  <si>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</si>
  <si>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</si>
  <si>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</si>
  <si>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</si>
  <si>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</si>
  <si>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</si>
  <si>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</si>
  <si>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</si>
  <si>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</si>
  <si>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</si>
  <si>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</si>
  <si>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</si>
  <si>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</si>
  <si>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</si>
  <si>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</si>
  <si>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</si>
  <si>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</si>
  <si>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</si>
  <si>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</si>
  <si>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</si>
  <si>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</si>
  <si>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</si>
  <si>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</si>
  <si>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</si>
  <si>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</si>
  <si>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</si>
  <si>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</si>
  <si>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</si>
  <si>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</si>
  <si>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</si>
  <si>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</si>
  <si>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</si>
  <si>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</si>
  <si>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</si>
  <si>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</si>
  <si>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</si>
  <si>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</si>
  <si>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</si>
  <si>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</si>
  <si>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</si>
  <si>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</si>
  <si>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</si>
  <si>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</si>
  <si>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</si>
  <si>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</si>
  <si>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</si>
  <si>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</si>
  <si>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</si>
  <si>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</si>
  <si>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</si>
  <si>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</si>
  <si>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</si>
  <si>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</si>
  <si>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</si>
  <si>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</si>
  <si>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</si>
  <si>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</si>
  <si>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</si>
  <si>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</si>
  <si>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</si>
  <si>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</si>
  <si>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</si>
  <si>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</si>
  <si>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</si>
  <si>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</si>
  <si>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</si>
  <si>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</si>
  <si>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</si>
  <si>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</si>
  <si>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</si>
  <si>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</si>
  <si>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</si>
  <si>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</si>
  <si>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</si>
  <si>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</si>
  <si>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</si>
  <si>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</si>
  <si>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</si>
  <si>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</si>
  <si>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</si>
  <si>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</si>
  <si>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</si>
  <si>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</si>
  <si>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</si>
  <si>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</si>
  <si>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</si>
  <si>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</si>
  <si>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</si>
  <si>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</si>
  <si>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</si>
  <si>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</si>
  <si>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</si>
  <si>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</si>
  <si>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</si>
  <si>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</si>
  <si>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</si>
  <si>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</si>
  <si>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</si>
  <si>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</si>
  <si>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</si>
  <si>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</si>
  <si>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</si>
  <si>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</si>
  <si>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</si>
  <si>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</si>
  <si>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</si>
  <si>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</si>
  <si>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</si>
  <si>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</si>
  <si>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</si>
  <si>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</si>
  <si>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</si>
  <si>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</si>
  <si>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</si>
  <si>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</si>
  <si>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</si>
  <si>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</si>
  <si>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</si>
  <si>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</si>
  <si>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</si>
  <si>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</si>
  <si>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</si>
  <si>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</si>
  <si>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</si>
  <si>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</si>
  <si>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</si>
  <si>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</si>
  <si>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</si>
  <si>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</si>
  <si>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</si>
  <si>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</si>
  <si>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</si>
  <si>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</si>
  <si>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</si>
  <si>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</si>
  <si>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</si>
  <si>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</si>
  <si>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</si>
  <si>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</si>
  <si>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</si>
  <si>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</si>
  <si>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</si>
  <si>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</si>
  <si>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</si>
  <si>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</si>
  <si>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</si>
  <si>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</si>
  <si>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</si>
  <si>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</si>
  <si>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</si>
  <si>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</si>
  <si>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</si>
  <si>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</si>
  <si>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</si>
  <si>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</si>
  <si>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</si>
  <si>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</si>
  <si>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</si>
  <si>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</si>
  <si>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</si>
  <si>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</si>
  <si>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</si>
  <si>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</si>
  <si>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</si>
  <si>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</si>
  <si>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</si>
  <si>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</si>
  <si>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</si>
  <si>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</si>
  <si>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</si>
  <si>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</si>
  <si>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</si>
  <si>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</si>
  <si>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</si>
  <si>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</si>
  <si>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</si>
  <si>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</si>
  <si>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</si>
  <si>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</si>
  <si>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</si>
  <si>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</si>
  <si>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</si>
  <si>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</si>
  <si>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</si>
  <si>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</si>
  <si>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</si>
  <si>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</si>
  <si>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</si>
  <si>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</si>
  <si>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</si>
  <si>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</si>
  <si>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</si>
  <si>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</si>
  <si>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</si>
  <si>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</si>
  <si>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</si>
  <si>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</si>
  <si>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</si>
  <si>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</si>
  <si>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</si>
  <si>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</si>
  <si>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</si>
  <si>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</si>
  <si>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</si>
  <si>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</si>
  <si>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</si>
  <si>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</si>
  <si>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</si>
  <si>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</si>
  <si>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</si>
  <si>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</si>
  <si>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</si>
  <si>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</si>
  <si>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</si>
  <si>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</si>
  <si>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</si>
  <si>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</si>
  <si>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</si>
  <si>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</si>
  <si>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</si>
  <si>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</si>
  <si>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</si>
  <si>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</si>
  <si>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</si>
  <si>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</si>
  <si>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</si>
  <si>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</si>
  <si>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</si>
  <si>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</si>
  <si>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</si>
  <si>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</si>
  <si>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</si>
  <si>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</si>
  <si>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</si>
  <si>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</si>
  <si>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</si>
  <si>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</si>
  <si>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</si>
  <si>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</si>
  <si>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</si>
  <si>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</si>
  <si>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</si>
  <si>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</si>
  <si>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</si>
  <si>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</si>
  <si>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</si>
  <si>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</si>
  <si>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</si>
  <si>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</si>
  <si>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</si>
  <si>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</si>
  <si>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</si>
  <si>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</si>
  <si>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</si>
  <si>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</si>
  <si>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4年100m</t>
  </si>
  <si>
    <t>5年100m</t>
  </si>
  <si>
    <t>6年100m</t>
  </si>
  <si>
    <t>5年800m</t>
  </si>
  <si>
    <t>4年800m</t>
  </si>
  <si>
    <t>5年1500m</t>
  </si>
  <si>
    <t>6年1500m</t>
  </si>
  <si>
    <t>5年走高跳</t>
  </si>
  <si>
    <t>6年走高跳</t>
  </si>
  <si>
    <t>4年走幅跳</t>
  </si>
  <si>
    <t>5年走幅跳</t>
  </si>
  <si>
    <t>6年走幅跳</t>
  </si>
  <si>
    <t>6年砲丸投</t>
  </si>
  <si>
    <t>6年800m</t>
  </si>
  <si>
    <t>帯広小</t>
  </si>
  <si>
    <t>芽室小</t>
  </si>
  <si>
    <t>3年800m</t>
  </si>
  <si>
    <t>4年4×100mR</t>
  </si>
  <si>
    <t>5年4×100mR</t>
  </si>
  <si>
    <t>6年4×100mR</t>
  </si>
  <si>
    <t>チーム名</t>
  </si>
  <si>
    <t>氏　　　名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</si>
  <si>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</si>
  <si>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</si>
  <si>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</si>
  <si>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</si>
  <si>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</si>
  <si>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</si>
  <si>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【男子】</t>
  </si>
  <si>
    <t>【女子】</t>
  </si>
  <si>
    <t>NO.カード</t>
  </si>
  <si>
    <t>NO.カード</t>
  </si>
  <si>
    <t>例）帯広小、新得少年団、音更東小、池田陸上クラブ</t>
  </si>
  <si>
    <t>5年80mH</t>
  </si>
  <si>
    <t>6年80mH</t>
  </si>
  <si>
    <t>4年ｼﾞｬﾍﾞﾘｯｸﾎﾞｰﾙ投</t>
  </si>
  <si>
    <t>5年ｼﾞｬﾍﾞﾘｯｸﾎﾞｰﾙ投</t>
  </si>
  <si>
    <t>6年ｼﾞｬﾍﾞﾘｯｸﾎﾞｰﾙ投</t>
  </si>
  <si>
    <t>○</t>
  </si>
  <si>
    <t>ﾄｶﾁ ﾀﾛｳ</t>
  </si>
  <si>
    <t>ﾄｶﾁ ﾊﾅｺ</t>
  </si>
  <si>
    <t>学校名(8文字以内)</t>
  </si>
  <si>
    <t>８文字以内</t>
  </si>
  <si>
    <t>3年ｼﾞｬﾍﾞﾘｯｸﾎﾞｰﾙ投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</si>
  <si>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</si>
  <si>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</si>
  <si>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</si>
  <si>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</si>
  <si>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</si>
  <si>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【男女混合】</t>
  </si>
  <si>
    <t>※参加しないチームの種目名の欄は空欄にしてください。</t>
  </si>
  <si>
    <t>※最高記録も必ず入れてください。予選の組み分けに必要です。（練習記録も可）</t>
  </si>
  <si>
    <t>男</t>
  </si>
  <si>
    <t>女</t>
  </si>
  <si>
    <t>ｺﾝﾊﾞｲﾝﾄﾞ</t>
  </si>
  <si>
    <t>6年80mH</t>
  </si>
  <si>
    <t>混合</t>
  </si>
  <si>
    <t>5･6年混合4×100mR</t>
  </si>
  <si>
    <t>16.23</t>
  </si>
  <si>
    <t>A</t>
  </si>
  <si>
    <t>（混合は６名まで）</t>
  </si>
  <si>
    <t>ﾘﾚｰ</t>
  </si>
  <si>
    <t>参加校（ﾁｰﾑ)確認用</t>
  </si>
  <si>
    <t>学校名(所属名)</t>
  </si>
  <si>
    <t>※送付不要</t>
  </si>
  <si>
    <t>※リレーに参加しない場合は送付は不要です。</t>
  </si>
  <si>
    <r>
      <t>リレー</t>
    </r>
    <r>
      <rPr>
        <b/>
        <sz val="9"/>
        <rFont val="ＭＳ Ｐゴシック"/>
        <family val="3"/>
      </rPr>
      <t>(混合含)</t>
    </r>
  </si>
  <si>
    <t>小学生男子</t>
  </si>
  <si>
    <t>小学生女子</t>
  </si>
  <si>
    <t>氏名</t>
  </si>
  <si>
    <t>6年ｺﾝﾊﾞｲﾝﾄﾞA</t>
  </si>
  <si>
    <t>6年ｺﾝﾊﾞｲﾝﾄﾞB</t>
  </si>
  <si>
    <t>混合4×100mR</t>
  </si>
  <si>
    <t>小学生陸上競技大会(帯広会場)</t>
  </si>
  <si>
    <t>事務所への持参</t>
  </si>
  <si>
    <t>指定口座への振り込み</t>
  </si>
  <si>
    <t>3.55</t>
  </si>
  <si>
    <r>
      <t xml:space="preserve">審判員手伝　氏名
</t>
    </r>
    <r>
      <rPr>
        <sz val="12"/>
        <rFont val="ＭＳ Ｐゴシック"/>
        <family val="3"/>
      </rPr>
      <t>（可能な方は是非お願いします）</t>
    </r>
  </si>
  <si>
    <t>4年</t>
  </si>
  <si>
    <t>5年</t>
  </si>
  <si>
    <t>6年</t>
  </si>
  <si>
    <t>4年100m</t>
  </si>
  <si>
    <t>16.99</t>
  </si>
  <si>
    <t>4年走幅跳</t>
  </si>
  <si>
    <t>混合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</si>
</sst>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10"/>
      <name val="ＭＳ ゴシック"/>
      <family val="3"/>
    </font>
    <font>
      <b/>
      <sz val="10"/>
      <color indexed="8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7" borderId="4" applyNumberFormat="0" applyAlignment="0" applyProtection="0"/>
    <xf numFmtId="0" fontId="66" fillId="4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25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5" fillId="3" borderId="16" xfId="0" applyFont="1" applyFill="1" applyBorder="1" applyAlignment="1">
      <alignment horizontal="center" vertical="center"/>
    </xf>
    <xf numFmtId="176" fontId="35" fillId="3" borderId="22" xfId="0" applyNumberFormat="1" applyFont="1" applyFill="1" applyBorder="1" applyAlignment="1">
      <alignment vertical="center"/>
    </xf>
    <xf numFmtId="0" fontId="35" fillId="3" borderId="22" xfId="0" applyFont="1" applyFill="1" applyBorder="1" applyAlignment="1">
      <alignment horizontal="center" vertical="center"/>
    </xf>
    <xf numFmtId="38" fontId="36" fillId="3" borderId="22" xfId="49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vertical="center"/>
    </xf>
    <xf numFmtId="0" fontId="35" fillId="3" borderId="23" xfId="0" applyFont="1" applyFill="1" applyBorder="1" applyAlignment="1">
      <alignment vertical="center"/>
    </xf>
    <xf numFmtId="0" fontId="35" fillId="3" borderId="24" xfId="0" applyFont="1" applyFill="1" applyBorder="1" applyAlignment="1">
      <alignment vertical="center"/>
    </xf>
    <xf numFmtId="0" fontId="35" fillId="26" borderId="16" xfId="0" applyFont="1" applyFill="1" applyBorder="1" applyAlignment="1">
      <alignment horizontal="center" vertical="center"/>
    </xf>
    <xf numFmtId="176" fontId="35" fillId="26" borderId="22" xfId="0" applyNumberFormat="1" applyFont="1" applyFill="1" applyBorder="1" applyAlignment="1">
      <alignment vertical="center"/>
    </xf>
    <xf numFmtId="0" fontId="35" fillId="26" borderId="22" xfId="0" applyFont="1" applyFill="1" applyBorder="1" applyAlignment="1">
      <alignment horizontal="center" vertical="center"/>
    </xf>
    <xf numFmtId="38" fontId="35" fillId="26" borderId="22" xfId="49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vertical="center"/>
    </xf>
    <xf numFmtId="0" fontId="35" fillId="26" borderId="23" xfId="0" applyFont="1" applyFill="1" applyBorder="1" applyAlignment="1">
      <alignment vertical="center"/>
    </xf>
    <xf numFmtId="0" fontId="35" fillId="26" borderId="24" xfId="0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Border="1" applyAlignment="1" applyProtection="1">
      <alignment horizontal="right" vertical="center" indent="1" shrinkToFit="1"/>
      <protection locked="0"/>
    </xf>
    <xf numFmtId="0" fontId="24" fillId="0" borderId="27" xfId="0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28" xfId="0" applyBorder="1" applyAlignment="1" applyProtection="1">
      <alignment horizontal="left" vertical="center" indent="1"/>
      <protection hidden="1" locked="0"/>
    </xf>
    <xf numFmtId="0" fontId="0" fillId="0" borderId="27" xfId="0" applyBorder="1" applyAlignment="1" applyProtection="1">
      <alignment horizontal="left" vertical="center" indent="1"/>
      <protection hidden="1" locked="0"/>
    </xf>
    <xf numFmtId="0" fontId="0" fillId="0" borderId="29" xfId="0" applyBorder="1" applyAlignment="1" applyProtection="1">
      <alignment horizontal="left" vertical="center" inden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35" fillId="26" borderId="13" xfId="0" applyFont="1" applyFill="1" applyBorder="1" applyAlignment="1">
      <alignment horizontal="center" vertical="center"/>
    </xf>
    <xf numFmtId="176" fontId="35" fillId="26" borderId="31" xfId="0" applyNumberFormat="1" applyFont="1" applyFill="1" applyBorder="1" applyAlignment="1">
      <alignment vertical="center"/>
    </xf>
    <xf numFmtId="0" fontId="35" fillId="26" borderId="32" xfId="0" applyFont="1" applyFill="1" applyBorder="1" applyAlignment="1">
      <alignment horizontal="center" vertical="center"/>
    </xf>
    <xf numFmtId="38" fontId="35" fillId="26" borderId="32" xfId="49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vertical="center"/>
    </xf>
    <xf numFmtId="0" fontId="35" fillId="26" borderId="33" xfId="0" applyFont="1" applyFill="1" applyBorder="1" applyAlignment="1">
      <alignment vertical="center"/>
    </xf>
    <xf numFmtId="0" fontId="35" fillId="26" borderId="34" xfId="0" applyFont="1" applyFill="1" applyBorder="1" applyAlignment="1">
      <alignment horizontal="center" vertical="center"/>
    </xf>
    <xf numFmtId="38" fontId="35" fillId="26" borderId="34" xfId="49" applyFont="1" applyFill="1" applyBorder="1" applyAlignment="1">
      <alignment horizontal="center" vertical="center"/>
    </xf>
    <xf numFmtId="0" fontId="35" fillId="26" borderId="34" xfId="0" applyFont="1" applyFill="1" applyBorder="1" applyAlignment="1">
      <alignment vertical="center"/>
    </xf>
    <xf numFmtId="0" fontId="35" fillId="26" borderId="35" xfId="0" applyFont="1" applyFill="1" applyBorder="1" applyAlignment="1">
      <alignment vertical="center"/>
    </xf>
    <xf numFmtId="0" fontId="35" fillId="3" borderId="34" xfId="0" applyFont="1" applyFill="1" applyBorder="1" applyAlignment="1">
      <alignment horizontal="center" vertical="center"/>
    </xf>
    <xf numFmtId="38" fontId="36" fillId="3" borderId="34" xfId="49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vertical="center"/>
    </xf>
    <xf numFmtId="0" fontId="5" fillId="24" borderId="43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vertical="center"/>
    </xf>
    <xf numFmtId="49" fontId="5" fillId="24" borderId="42" xfId="0" applyNumberFormat="1" applyFont="1" applyFill="1" applyBorder="1" applyAlignment="1">
      <alignment vertical="center"/>
    </xf>
    <xf numFmtId="0" fontId="35" fillId="23" borderId="10" xfId="0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horizontal="center" vertical="center"/>
      <protection hidden="1"/>
    </xf>
    <xf numFmtId="49" fontId="35" fillId="23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6" fillId="23" borderId="10" xfId="0" applyFont="1" applyFill="1" applyBorder="1" applyAlignment="1" applyProtection="1">
      <alignment vertical="center"/>
      <protection/>
    </xf>
    <xf numFmtId="0" fontId="36" fillId="23" borderId="10" xfId="0" applyFont="1" applyFill="1" applyBorder="1" applyAlignment="1" applyProtection="1">
      <alignment horizontal="center" vertical="center"/>
      <protection/>
    </xf>
    <xf numFmtId="49" fontId="36" fillId="2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1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8" borderId="39" xfId="0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" fillId="8" borderId="47" xfId="0" applyFont="1" applyFill="1" applyBorder="1" applyAlignment="1">
      <alignment vertical="center"/>
    </xf>
    <xf numFmtId="0" fontId="2" fillId="1" borderId="10" xfId="0" applyFont="1" applyFill="1" applyBorder="1" applyAlignment="1" applyProtection="1">
      <alignment horizontal="left" vertical="center"/>
      <protection locked="0"/>
    </xf>
    <xf numFmtId="0" fontId="2" fillId="1" borderId="10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>
      <alignment vertical="center"/>
    </xf>
    <xf numFmtId="0" fontId="3" fillId="1" borderId="38" xfId="0" applyFont="1" applyFill="1" applyBorder="1" applyAlignment="1" applyProtection="1">
      <alignment horizontal="center" vertical="center"/>
      <protection locked="0"/>
    </xf>
    <xf numFmtId="0" fontId="3" fillId="1" borderId="10" xfId="0" applyFont="1" applyFill="1" applyBorder="1" applyAlignment="1" applyProtection="1">
      <alignment horizontal="left" vertical="center"/>
      <protection locked="0"/>
    </xf>
    <xf numFmtId="0" fontId="3" fillId="1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vertical="center"/>
    </xf>
    <xf numFmtId="0" fontId="2" fillId="25" borderId="39" xfId="0" applyFont="1" applyFill="1" applyBorder="1" applyAlignment="1">
      <alignment vertical="center"/>
    </xf>
    <xf numFmtId="0" fontId="35" fillId="25" borderId="39" xfId="0" applyFont="1" applyFill="1" applyBorder="1" applyAlignment="1">
      <alignment vertical="center"/>
    </xf>
    <xf numFmtId="0" fontId="2" fillId="25" borderId="47" xfId="0" applyFont="1" applyFill="1" applyBorder="1" applyAlignment="1">
      <alignment vertical="center"/>
    </xf>
    <xf numFmtId="0" fontId="46" fillId="21" borderId="47" xfId="0" applyFont="1" applyFill="1" applyBorder="1" applyAlignment="1">
      <alignment horizontal="center" vertical="center"/>
    </xf>
    <xf numFmtId="0" fontId="35" fillId="23" borderId="12" xfId="0" applyFont="1" applyFill="1" applyBorder="1" applyAlignment="1" applyProtection="1">
      <alignment vertical="center"/>
      <protection hidden="1"/>
    </xf>
    <xf numFmtId="0" fontId="36" fillId="23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>
      <alignment horizontal="center" vertical="center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48" xfId="0" applyFont="1" applyBorder="1" applyAlignment="1">
      <alignment horizontal="center" vertical="center"/>
    </xf>
    <xf numFmtId="0" fontId="47" fillId="2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hidden="1" locked="0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49" fontId="23" fillId="25" borderId="40" xfId="0" applyNumberFormat="1" applyFont="1" applyFill="1" applyBorder="1" applyAlignment="1">
      <alignment horizontal="center" vertical="center" shrinkToFit="1"/>
    </xf>
    <xf numFmtId="49" fontId="5" fillId="24" borderId="12" xfId="0" applyNumberFormat="1" applyFont="1" applyFill="1" applyBorder="1" applyAlignment="1">
      <alignment vertical="center"/>
    </xf>
    <xf numFmtId="49" fontId="5" fillId="24" borderId="4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24" fillId="0" borderId="55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19" fillId="8" borderId="10" xfId="0" applyFont="1" applyFill="1" applyBorder="1" applyAlignment="1">
      <alignment horizontal="center" vertical="center"/>
    </xf>
    <xf numFmtId="176" fontId="35" fillId="26" borderId="43" xfId="0" applyNumberFormat="1" applyFont="1" applyFill="1" applyBorder="1" applyAlignment="1" applyProtection="1">
      <alignment vertical="center"/>
      <protection/>
    </xf>
    <xf numFmtId="176" fontId="35" fillId="3" borderId="43" xfId="0" applyNumberFormat="1" applyFont="1" applyFill="1" applyBorder="1" applyAlignment="1" applyProtection="1">
      <alignment vertical="center"/>
      <protection/>
    </xf>
    <xf numFmtId="0" fontId="5" fillId="26" borderId="36" xfId="0" applyFont="1" applyFill="1" applyBorder="1" applyAlignment="1">
      <alignment horizontal="center" vertical="center"/>
    </xf>
    <xf numFmtId="0" fontId="35" fillId="26" borderId="34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4" fillId="21" borderId="56" xfId="0" applyFont="1" applyFill="1" applyBorder="1" applyAlignment="1">
      <alignment horizontal="center" vertical="center"/>
    </xf>
    <xf numFmtId="0" fontId="48" fillId="23" borderId="10" xfId="0" applyFont="1" applyFill="1" applyBorder="1" applyAlignment="1" applyProtection="1">
      <alignment horizontal="center" vertical="center"/>
      <protection/>
    </xf>
    <xf numFmtId="0" fontId="44" fillId="21" borderId="57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3" fillId="0" borderId="0" xfId="0" applyFont="1" applyAlignment="1">
      <alignment horizontal="right" vertical="center"/>
    </xf>
    <xf numFmtId="38" fontId="35" fillId="26" borderId="32" xfId="49" applyFont="1" applyFill="1" applyBorder="1" applyAlignment="1">
      <alignment horizontal="right" vertical="center"/>
    </xf>
    <xf numFmtId="38" fontId="35" fillId="26" borderId="22" xfId="49" applyFont="1" applyFill="1" applyBorder="1" applyAlignment="1">
      <alignment horizontal="right" vertical="center"/>
    </xf>
    <xf numFmtId="38" fontId="35" fillId="26" borderId="58" xfId="49" applyFont="1" applyFill="1" applyBorder="1" applyAlignment="1">
      <alignment horizontal="right" vertical="center"/>
    </xf>
    <xf numFmtId="38" fontId="45" fillId="0" borderId="0" xfId="49" applyFont="1" applyAlignment="1">
      <alignment vertical="center" shrinkToFit="1"/>
    </xf>
    <xf numFmtId="0" fontId="68" fillId="0" borderId="0" xfId="0" applyFont="1" applyAlignment="1">
      <alignment horizontal="right" vertical="center"/>
    </xf>
    <xf numFmtId="0" fontId="68" fillId="0" borderId="0" xfId="0" applyFont="1" applyBorder="1" applyAlignment="1" applyProtection="1">
      <alignment horizontal="center" vertical="center"/>
      <protection hidden="1"/>
    </xf>
    <xf numFmtId="38" fontId="36" fillId="3" borderId="22" xfId="49" applyFont="1" applyFill="1" applyBorder="1" applyAlignment="1">
      <alignment vertical="center"/>
    </xf>
    <xf numFmtId="38" fontId="36" fillId="3" borderId="34" xfId="49" applyFont="1" applyFill="1" applyBorder="1" applyAlignment="1">
      <alignment vertical="center"/>
    </xf>
    <xf numFmtId="38" fontId="36" fillId="3" borderId="58" xfId="49" applyFont="1" applyFill="1" applyBorder="1" applyAlignment="1">
      <alignment vertical="center"/>
    </xf>
    <xf numFmtId="186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26" borderId="48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hidden="1"/>
    </xf>
    <xf numFmtId="0" fontId="2" fillId="21" borderId="38" xfId="0" applyFont="1" applyFill="1" applyBorder="1" applyAlignment="1">
      <alignment horizontal="center" vertical="center"/>
    </xf>
    <xf numFmtId="0" fontId="35" fillId="23" borderId="13" xfId="0" applyFont="1" applyFill="1" applyBorder="1" applyAlignment="1">
      <alignment horizontal="center" vertical="center"/>
    </xf>
    <xf numFmtId="176" fontId="35" fillId="23" borderId="31" xfId="0" applyNumberFormat="1" applyFont="1" applyFill="1" applyBorder="1" applyAlignment="1">
      <alignment vertical="center"/>
    </xf>
    <xf numFmtId="0" fontId="35" fillId="23" borderId="32" xfId="0" applyFont="1" applyFill="1" applyBorder="1" applyAlignment="1">
      <alignment horizontal="center" vertical="center"/>
    </xf>
    <xf numFmtId="38" fontId="36" fillId="23" borderId="32" xfId="49" applyFont="1" applyFill="1" applyBorder="1" applyAlignment="1">
      <alignment horizontal="center" vertical="center"/>
    </xf>
    <xf numFmtId="0" fontId="35" fillId="23" borderId="32" xfId="0" applyFont="1" applyFill="1" applyBorder="1" applyAlignment="1">
      <alignment vertical="center"/>
    </xf>
    <xf numFmtId="38" fontId="36" fillId="23" borderId="55" xfId="49" applyFont="1" applyFill="1" applyBorder="1" applyAlignment="1">
      <alignment vertical="center"/>
    </xf>
    <xf numFmtId="0" fontId="35" fillId="23" borderId="33" xfId="0" applyFont="1" applyFill="1" applyBorder="1" applyAlignment="1">
      <alignment vertical="center"/>
    </xf>
    <xf numFmtId="0" fontId="36" fillId="0" borderId="59" xfId="0" applyFont="1" applyFill="1" applyBorder="1" applyAlignment="1" applyProtection="1">
      <alignment vertical="center" shrinkToFit="1"/>
      <protection locked="0"/>
    </xf>
    <xf numFmtId="186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6" fillId="23" borderId="59" xfId="0" applyFont="1" applyFill="1" applyBorder="1" applyAlignment="1" applyProtection="1">
      <alignment vertical="center"/>
      <protection/>
    </xf>
    <xf numFmtId="49" fontId="36" fillId="23" borderId="59" xfId="0" applyNumberFormat="1" applyFont="1" applyFill="1" applyBorder="1" applyAlignment="1" applyProtection="1">
      <alignment horizontal="right" vertical="center"/>
      <protection/>
    </xf>
    <xf numFmtId="0" fontId="69" fillId="23" borderId="59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 locked="0"/>
    </xf>
    <xf numFmtId="0" fontId="2" fillId="21" borderId="12" xfId="0" applyFont="1" applyFill="1" applyBorder="1" applyAlignment="1">
      <alignment horizontal="center" vertical="center"/>
    </xf>
    <xf numFmtId="49" fontId="69" fillId="23" borderId="59" xfId="0" applyNumberFormat="1" applyFont="1" applyFill="1" applyBorder="1" applyAlignment="1" applyProtection="1">
      <alignment horizontal="right" vertical="center"/>
      <protection/>
    </xf>
    <xf numFmtId="0" fontId="69" fillId="0" borderId="59" xfId="0" applyFont="1" applyFill="1" applyBorder="1" applyAlignment="1" applyProtection="1">
      <alignment vertical="center" shrinkToFit="1"/>
      <protection locked="0"/>
    </xf>
    <xf numFmtId="49" fontId="23" fillId="0" borderId="59" xfId="0" applyNumberFormat="1" applyFont="1" applyFill="1" applyBorder="1" applyAlignment="1" applyProtection="1">
      <alignment horizontal="right" vertical="center"/>
      <protection locked="0"/>
    </xf>
    <xf numFmtId="0" fontId="8" fillId="2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0" fillId="0" borderId="0" xfId="0" applyAlignment="1">
      <alignment vertical="center"/>
    </xf>
    <xf numFmtId="0" fontId="20" fillId="8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55" xfId="0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6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5" fillId="26" borderId="6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 applyProtection="1">
      <alignment horizontal="center" vertical="center"/>
      <protection/>
    </xf>
    <xf numFmtId="0" fontId="24" fillId="0" borderId="67" xfId="0" applyFont="1" applyBorder="1" applyAlignment="1" applyProtection="1">
      <alignment horizontal="center" vertical="center"/>
      <protection/>
    </xf>
    <xf numFmtId="0" fontId="29" fillId="2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48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5" fillId="3" borderId="48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11" fillId="0" borderId="55" xfId="0" applyFont="1" applyBorder="1" applyAlignment="1" applyProtection="1">
      <alignment horizontal="left" indent="1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/>
      <protection hidden="1"/>
    </xf>
    <xf numFmtId="0" fontId="2" fillId="21" borderId="32" xfId="0" applyFont="1" applyFill="1" applyBorder="1" applyAlignment="1">
      <alignment horizontal="center" vertical="center"/>
    </xf>
    <xf numFmtId="0" fontId="2" fillId="5" borderId="59" xfId="0" applyFont="1" applyFill="1" applyBorder="1" applyAlignment="1" applyProtection="1">
      <alignment horizontal="center" vertical="center"/>
      <protection hidden="1"/>
    </xf>
    <xf numFmtId="0" fontId="23" fillId="5" borderId="59" xfId="0" applyFont="1" applyFill="1" applyBorder="1" applyAlignment="1">
      <alignment horizontal="center" vertical="center" shrinkToFit="1"/>
    </xf>
    <xf numFmtId="49" fontId="23" fillId="5" borderId="59" xfId="0" applyNumberFormat="1" applyFont="1" applyFill="1" applyBorder="1" applyAlignment="1">
      <alignment horizontal="center" vertical="center" shrinkToFit="1"/>
    </xf>
    <xf numFmtId="0" fontId="2" fillId="21" borderId="59" xfId="0" applyFont="1" applyFill="1" applyBorder="1" applyAlignment="1" applyProtection="1">
      <alignment horizontal="center" vertical="center"/>
      <protection hidden="1"/>
    </xf>
    <xf numFmtId="0" fontId="23" fillId="21" borderId="59" xfId="0" applyFont="1" applyFill="1" applyBorder="1" applyAlignment="1" applyProtection="1">
      <alignment horizontal="center" vertical="center" shrinkToFit="1"/>
      <protection hidden="1"/>
    </xf>
    <xf numFmtId="49" fontId="23" fillId="21" borderId="59" xfId="0" applyNumberFormat="1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221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93" t="s">
        <v>337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ht="12" customHeight="1" thickBot="1"/>
    <row r="3" spans="2:17" ht="7.5" customHeight="1">
      <c r="B3" s="297" t="s">
        <v>338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9"/>
    </row>
    <row r="4" spans="2:17" ht="18.75" customHeight="1"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</row>
    <row r="5" spans="2:17" ht="18.75" customHeight="1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</row>
    <row r="6" spans="2:17" ht="8.25" customHeight="1" thickBot="1"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222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222"/>
    </row>
    <row r="9" spans="2:11" ht="18" customHeight="1">
      <c r="B9" s="296" t="s">
        <v>239</v>
      </c>
      <c r="C9" s="296"/>
      <c r="D9" s="296"/>
      <c r="E9" s="296"/>
      <c r="F9" s="296"/>
      <c r="G9" s="296"/>
      <c r="H9" s="296"/>
      <c r="I9" s="296"/>
      <c r="J9" s="296"/>
      <c r="K9" s="296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3"/>
    </row>
    <row r="11" spans="2:19" ht="17.25" customHeight="1">
      <c r="B11" s="295" t="s">
        <v>228</v>
      </c>
      <c r="C11" s="295"/>
      <c r="D11" s="58"/>
      <c r="E11" s="58"/>
      <c r="F11" s="58"/>
      <c r="G11" s="58"/>
      <c r="H11" s="58"/>
      <c r="I11" s="58"/>
      <c r="J11" s="58"/>
      <c r="K11" s="224"/>
      <c r="L11" s="225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225"/>
      <c r="L12" s="225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225"/>
      <c r="L13" s="225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225"/>
      <c r="L14" s="225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339</v>
      </c>
      <c r="C15" s="55"/>
      <c r="D15" s="55"/>
      <c r="E15" s="55"/>
      <c r="F15" s="55"/>
      <c r="G15" s="55"/>
      <c r="H15" s="54"/>
      <c r="I15" s="54"/>
      <c r="J15" s="54"/>
      <c r="K15" s="225"/>
      <c r="L15" s="225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400</v>
      </c>
      <c r="C16" s="59"/>
      <c r="D16" s="59"/>
      <c r="E16" s="59"/>
      <c r="F16" s="55"/>
      <c r="G16" s="55"/>
      <c r="H16" s="54"/>
      <c r="I16" s="54"/>
      <c r="J16" s="54"/>
      <c r="K16" s="225"/>
      <c r="L16" s="225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225"/>
      <c r="L17" s="225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225"/>
      <c r="L18" s="225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225"/>
      <c r="L19" s="225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43" t="s">
        <v>197</v>
      </c>
      <c r="C23" s="144" t="s">
        <v>198</v>
      </c>
      <c r="D23" s="145" t="s">
        <v>302</v>
      </c>
      <c r="E23" s="146" t="s">
        <v>311</v>
      </c>
      <c r="F23" s="147" t="s">
        <v>199</v>
      </c>
      <c r="G23" s="40" t="s">
        <v>227</v>
      </c>
      <c r="H23" s="26" t="s">
        <v>315</v>
      </c>
      <c r="I23" s="51" t="s">
        <v>227</v>
      </c>
      <c r="J23" s="218" t="s">
        <v>315</v>
      </c>
      <c r="K23" s="294" t="s">
        <v>416</v>
      </c>
      <c r="L23" s="294"/>
      <c r="M23" s="229" t="s">
        <v>409</v>
      </c>
    </row>
    <row r="24" spans="2:13" ht="12.75" customHeight="1">
      <c r="B24" s="148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219" t="s">
        <v>317</v>
      </c>
      <c r="K24" s="226" t="s">
        <v>393</v>
      </c>
      <c r="L24" s="226"/>
      <c r="M24" s="230"/>
    </row>
    <row r="25" spans="2:13" ht="12.75" customHeight="1" thickBot="1">
      <c r="B25" s="149" t="s">
        <v>224</v>
      </c>
      <c r="C25" s="150" t="s">
        <v>298</v>
      </c>
      <c r="D25" s="150" t="s">
        <v>303</v>
      </c>
      <c r="E25" s="150" t="s">
        <v>313</v>
      </c>
      <c r="F25" s="151">
        <v>6</v>
      </c>
      <c r="G25" s="152" t="s">
        <v>301</v>
      </c>
      <c r="H25" s="153" t="s">
        <v>282</v>
      </c>
      <c r="I25" s="152"/>
      <c r="J25" s="220"/>
      <c r="K25" s="231"/>
      <c r="L25" s="231" t="s">
        <v>393</v>
      </c>
      <c r="M25" s="232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227"/>
    </row>
    <row r="31" spans="2:12" s="54" customFormat="1" ht="14.2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224"/>
      <c r="L31" s="225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228"/>
      <c r="L32" s="225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228"/>
      <c r="L33" s="225"/>
    </row>
    <row r="34" spans="2:12" s="54" customFormat="1" ht="15.75" customHeight="1">
      <c r="B34" s="55" t="s">
        <v>346</v>
      </c>
      <c r="C34" s="52"/>
      <c r="D34" s="52"/>
      <c r="E34" s="52"/>
      <c r="F34" s="52"/>
      <c r="G34" s="52"/>
      <c r="H34" s="55"/>
      <c r="I34" s="55"/>
      <c r="J34" s="55"/>
      <c r="K34" s="228"/>
      <c r="L34" s="225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228"/>
      <c r="L35" s="225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228"/>
      <c r="L36" s="225"/>
    </row>
    <row r="37" spans="2:12" s="54" customFormat="1" ht="14.25">
      <c r="B37" s="17" t="s">
        <v>319</v>
      </c>
      <c r="C37" s="52"/>
      <c r="D37" s="52"/>
      <c r="E37" s="52"/>
      <c r="F37" s="52"/>
      <c r="G37" s="52"/>
      <c r="H37" s="52"/>
      <c r="I37" s="52"/>
      <c r="K37" s="225"/>
      <c r="L37" s="225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225"/>
      <c r="L38" s="225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225"/>
      <c r="L39" s="225"/>
    </row>
    <row r="40" spans="2:12" s="54" customFormat="1" ht="16.5" customHeight="1">
      <c r="B40" s="55" t="s">
        <v>347</v>
      </c>
      <c r="C40" s="55"/>
      <c r="D40" s="55"/>
      <c r="E40" s="55"/>
      <c r="F40" s="55"/>
      <c r="G40" s="55"/>
      <c r="H40" s="55"/>
      <c r="I40" s="55"/>
      <c r="J40" s="55"/>
      <c r="K40" s="228"/>
      <c r="L40" s="225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228"/>
      <c r="L41" s="225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228"/>
      <c r="L42" s="225"/>
    </row>
    <row r="43" spans="2:12" s="54" customFormat="1" ht="14.25">
      <c r="B43" s="17" t="s">
        <v>340</v>
      </c>
      <c r="C43" s="52"/>
      <c r="D43" s="52"/>
      <c r="E43" s="52"/>
      <c r="F43" s="52"/>
      <c r="G43" s="52"/>
      <c r="H43" s="55"/>
      <c r="I43" s="55"/>
      <c r="J43" s="55"/>
      <c r="K43" s="228"/>
      <c r="L43" s="225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225"/>
      <c r="L44" s="225"/>
    </row>
    <row r="45" spans="2:12" s="54" customFormat="1" ht="16.5" customHeight="1">
      <c r="B45" s="52" t="s">
        <v>399</v>
      </c>
      <c r="C45" s="52"/>
      <c r="D45" s="52"/>
      <c r="E45" s="52"/>
      <c r="F45" s="52"/>
      <c r="G45" s="52"/>
      <c r="H45" s="52"/>
      <c r="I45" s="52"/>
      <c r="K45" s="225"/>
      <c r="L45" s="225"/>
    </row>
    <row r="46" spans="2:12" s="54" customFormat="1" ht="14.25">
      <c r="B46" s="55" t="s">
        <v>377</v>
      </c>
      <c r="C46" s="52"/>
      <c r="D46" s="52"/>
      <c r="E46" s="52"/>
      <c r="F46" s="52"/>
      <c r="G46" s="52"/>
      <c r="H46" s="52"/>
      <c r="I46" s="52"/>
      <c r="K46" s="225"/>
      <c r="L46" s="225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225"/>
      <c r="L47" s="225"/>
    </row>
    <row r="48" spans="2:12" s="54" customFormat="1" ht="14.25">
      <c r="B48" s="17" t="s">
        <v>341</v>
      </c>
      <c r="C48" s="52"/>
      <c r="D48" s="52"/>
      <c r="E48" s="52"/>
      <c r="F48" s="52"/>
      <c r="G48" s="52"/>
      <c r="H48" s="52"/>
      <c r="I48" s="52"/>
      <c r="K48" s="225"/>
      <c r="L48" s="225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225"/>
      <c r="L49" s="225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225"/>
      <c r="L50" s="225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225"/>
      <c r="L51" s="225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225"/>
      <c r="L52" s="225"/>
    </row>
    <row r="53" spans="2:12" s="54" customFormat="1" ht="14.25">
      <c r="B53" s="17" t="s">
        <v>342</v>
      </c>
      <c r="C53" s="52"/>
      <c r="D53" s="52"/>
      <c r="E53" s="52"/>
      <c r="F53" s="52"/>
      <c r="G53" s="52"/>
      <c r="H53" s="52"/>
      <c r="I53" s="52"/>
      <c r="K53" s="225"/>
      <c r="L53" s="225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225"/>
      <c r="L54" s="225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225"/>
      <c r="L55" s="225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225"/>
      <c r="L56" s="225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225"/>
      <c r="L57" s="225"/>
    </row>
    <row r="58" spans="2:12" s="54" customFormat="1" ht="14.25">
      <c r="B58" s="17" t="s">
        <v>343</v>
      </c>
      <c r="C58" s="52"/>
      <c r="D58" s="52"/>
      <c r="E58" s="52"/>
      <c r="F58" s="52"/>
      <c r="G58" s="52"/>
      <c r="H58" s="52"/>
      <c r="I58" s="52"/>
      <c r="K58" s="225"/>
      <c r="L58" s="225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225"/>
      <c r="L59" s="225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225"/>
      <c r="L60" s="225"/>
    </row>
    <row r="61" spans="2:12" s="54" customFormat="1" ht="16.5" customHeight="1">
      <c r="B61" s="52"/>
      <c r="C61" s="57"/>
      <c r="D61" s="52" t="s">
        <v>344</v>
      </c>
      <c r="E61" s="52"/>
      <c r="G61" s="52"/>
      <c r="H61" s="52"/>
      <c r="I61" s="52"/>
      <c r="K61" s="225"/>
      <c r="L61" s="225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225"/>
      <c r="L62" s="225"/>
    </row>
    <row r="63" spans="2:12" s="54" customFormat="1" ht="16.5" customHeight="1">
      <c r="B63" s="52" t="s">
        <v>378</v>
      </c>
      <c r="C63" s="52"/>
      <c r="D63" s="52"/>
      <c r="E63" s="52"/>
      <c r="F63" s="52"/>
      <c r="G63" s="52"/>
      <c r="H63" s="52"/>
      <c r="I63" s="52"/>
      <c r="J63" s="52"/>
      <c r="K63" s="19"/>
      <c r="L63" s="225"/>
    </row>
    <row r="64" spans="2:12" s="54" customFormat="1" ht="16.5" customHeight="1">
      <c r="B64" s="52" t="s">
        <v>379</v>
      </c>
      <c r="C64" s="52"/>
      <c r="D64" s="52"/>
      <c r="E64" s="52"/>
      <c r="F64" s="52"/>
      <c r="G64" s="52"/>
      <c r="H64" s="52"/>
      <c r="I64" s="52"/>
      <c r="J64" s="52"/>
      <c r="K64" s="19"/>
      <c r="L64" s="225"/>
    </row>
    <row r="65" spans="2:12" s="54" customFormat="1" ht="16.5" customHeight="1">
      <c r="B65" s="52"/>
      <c r="C65" s="52" t="s">
        <v>380</v>
      </c>
      <c r="D65" s="52"/>
      <c r="E65" s="52"/>
      <c r="F65" s="52"/>
      <c r="G65" s="52"/>
      <c r="H65" s="52"/>
      <c r="I65" s="52"/>
      <c r="J65" s="52"/>
      <c r="K65" s="19"/>
      <c r="L65" s="225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225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225"/>
      <c r="L67" s="225"/>
    </row>
    <row r="68" spans="1:12" s="54" customFormat="1" ht="14.25">
      <c r="A68" s="17" t="s">
        <v>345</v>
      </c>
      <c r="B68" s="52"/>
      <c r="C68" s="55"/>
      <c r="D68" s="52"/>
      <c r="E68" s="52"/>
      <c r="F68" s="52"/>
      <c r="G68" s="52"/>
      <c r="H68" s="52"/>
      <c r="I68" s="52"/>
      <c r="K68" s="225"/>
      <c r="L68" s="225"/>
    </row>
    <row r="69" spans="11:12" s="54" customFormat="1" ht="16.5" customHeight="1">
      <c r="K69" s="225"/>
      <c r="L69" s="225"/>
    </row>
    <row r="70" spans="2:12" s="54" customFormat="1" ht="14.25">
      <c r="B70" s="52" t="s">
        <v>381</v>
      </c>
      <c r="J70" s="54" t="s">
        <v>415</v>
      </c>
      <c r="K70" s="225"/>
      <c r="L70" s="225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225"/>
      <c r="L71" s="225"/>
    </row>
    <row r="72" spans="3:12" s="54" customFormat="1" ht="14.25">
      <c r="C72" s="52"/>
      <c r="D72" s="52"/>
      <c r="E72" s="52"/>
      <c r="K72" s="225"/>
      <c r="L72" s="225"/>
    </row>
    <row r="73" spans="3:12" s="54" customFormat="1" ht="14.25">
      <c r="C73" s="52"/>
      <c r="D73" s="52"/>
      <c r="E73" s="52"/>
      <c r="K73" s="225"/>
      <c r="L73" s="225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小学生陸上競技大会(帯広会場)大会参加者数</v>
      </c>
      <c r="B1" s="39"/>
      <c r="C1" s="39"/>
      <c r="D1" s="39"/>
      <c r="E1" s="39"/>
      <c r="G1" s="32"/>
      <c r="H1" s="32"/>
    </row>
    <row r="2" spans="1:8" ht="24" customHeight="1">
      <c r="A2" s="352" t="s">
        <v>417</v>
      </c>
      <c r="B2" s="352"/>
      <c r="C2" s="236" t="s">
        <v>418</v>
      </c>
      <c r="D2" s="345">
        <f>IF('申込必要事項'!D3="","",'申込必要事項'!D3)</f>
      </c>
      <c r="E2" s="345"/>
      <c r="F2" s="345"/>
      <c r="G2" s="32"/>
      <c r="H2" s="32"/>
    </row>
    <row r="3" spans="1:8" ht="18" customHeight="1" thickBot="1">
      <c r="A3" s="32"/>
      <c r="B3" s="237" t="s">
        <v>419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346" t="s">
        <v>235</v>
      </c>
      <c r="B5" s="109" t="s">
        <v>354</v>
      </c>
      <c r="C5" s="103">
        <f>COUNTIF('男子(様式1)'!$F$13:$H$59,B5)</f>
        <v>0</v>
      </c>
      <c r="D5" s="346" t="s">
        <v>236</v>
      </c>
      <c r="E5" s="109" t="s">
        <v>354</v>
      </c>
      <c r="F5" s="34">
        <f>COUNTIF('女子(様式1)'!$F$13:$H$59,E5)</f>
        <v>0</v>
      </c>
      <c r="G5" s="35"/>
      <c r="H5" s="32"/>
    </row>
    <row r="6" spans="1:8" ht="21.75" customHeight="1">
      <c r="A6" s="347"/>
      <c r="B6" s="110" t="s">
        <v>355</v>
      </c>
      <c r="C6" s="74">
        <f>COUNTIF('男子(様式1)'!$F$13:$H$59,B6)</f>
        <v>0</v>
      </c>
      <c r="D6" s="347"/>
      <c r="E6" s="110" t="s">
        <v>355</v>
      </c>
      <c r="F6" s="36">
        <f>COUNTIF('女子(様式1)'!$F$13:$H$59,E6)</f>
        <v>0</v>
      </c>
      <c r="G6" s="35"/>
      <c r="H6" s="32"/>
    </row>
    <row r="7" spans="1:8" ht="21.75" customHeight="1">
      <c r="A7" s="347"/>
      <c r="B7" s="118" t="s">
        <v>356</v>
      </c>
      <c r="C7" s="74">
        <f>COUNTIF('男子(様式1)'!$F$13:$H$59,B7)</f>
        <v>0</v>
      </c>
      <c r="D7" s="347"/>
      <c r="E7" s="111" t="s">
        <v>356</v>
      </c>
      <c r="F7" s="36">
        <f>COUNTIF('女子(様式1)'!$F$13:$H$59,E7)</f>
        <v>0</v>
      </c>
      <c r="G7" s="35"/>
      <c r="H7" s="32"/>
    </row>
    <row r="8" spans="1:8" ht="21.75" customHeight="1">
      <c r="A8" s="347"/>
      <c r="B8" s="110" t="s">
        <v>357</v>
      </c>
      <c r="C8" s="74">
        <f>COUNTIF('男子(様式1)'!$F$13:$H$59,B8)</f>
        <v>0</v>
      </c>
      <c r="D8" s="347"/>
      <c r="E8" s="112" t="s">
        <v>357</v>
      </c>
      <c r="F8" s="36">
        <f>COUNTIF('女子(様式1)'!$F$13:$H$59,E8)</f>
        <v>0</v>
      </c>
      <c r="G8" s="35"/>
      <c r="H8" s="32"/>
    </row>
    <row r="9" spans="1:8" ht="21.75" customHeight="1">
      <c r="A9" s="347"/>
      <c r="B9" s="110" t="s">
        <v>371</v>
      </c>
      <c r="C9" s="74">
        <f>COUNTIF('男子(様式1)'!$F$13:$H$59,B9)</f>
        <v>0</v>
      </c>
      <c r="D9" s="347"/>
      <c r="E9" s="112" t="s">
        <v>371</v>
      </c>
      <c r="F9" s="36">
        <f>COUNTIF('女子(様式1)'!$F$13:$H$59,E9)</f>
        <v>0</v>
      </c>
      <c r="G9" s="35"/>
      <c r="H9" s="32"/>
    </row>
    <row r="10" spans="1:8" ht="21.75" customHeight="1">
      <c r="A10" s="347"/>
      <c r="B10" s="110" t="s">
        <v>359</v>
      </c>
      <c r="C10" s="74">
        <f>COUNTIF('男子(様式1)'!$F$13:$H$59,B10)</f>
        <v>0</v>
      </c>
      <c r="D10" s="347"/>
      <c r="E10" s="112" t="s">
        <v>359</v>
      </c>
      <c r="F10" s="36">
        <f>COUNTIF('女子(様式1)'!$F$13:$H$59,E10)</f>
        <v>0</v>
      </c>
      <c r="G10" s="35"/>
      <c r="H10" s="32"/>
    </row>
    <row r="11" spans="1:8" ht="21.75" customHeight="1">
      <c r="A11" s="347"/>
      <c r="B11" s="110" t="s">
        <v>360</v>
      </c>
      <c r="C11" s="74">
        <f>COUNTIF('男子(様式1)'!$F$13:$H$59,B11)</f>
        <v>0</v>
      </c>
      <c r="D11" s="347"/>
      <c r="E11" s="112" t="s">
        <v>358</v>
      </c>
      <c r="F11" s="36">
        <f>COUNTIF('女子(様式1)'!$F$13:$H$59,E11)</f>
        <v>0</v>
      </c>
      <c r="G11" s="35"/>
      <c r="H11" s="32"/>
    </row>
    <row r="12" spans="1:8" ht="21.75" customHeight="1">
      <c r="A12" s="347"/>
      <c r="B12" s="110" t="s">
        <v>361</v>
      </c>
      <c r="C12" s="74">
        <f>COUNTIF('男子(様式1)'!$F$13:$H$59,B12)</f>
        <v>0</v>
      </c>
      <c r="D12" s="347"/>
      <c r="E12" s="110" t="s">
        <v>368</v>
      </c>
      <c r="F12" s="36">
        <f>COUNTIF('女子(様式1)'!$F$13:$H$59,E12)</f>
        <v>0</v>
      </c>
      <c r="G12" s="35"/>
      <c r="H12" s="32"/>
    </row>
    <row r="13" spans="1:8" ht="21.75" customHeight="1">
      <c r="A13" s="347"/>
      <c r="B13" s="110" t="s">
        <v>388</v>
      </c>
      <c r="C13" s="74">
        <f>COUNTIF('男子(様式1)'!$F$13:$H$59,B13)</f>
        <v>0</v>
      </c>
      <c r="D13" s="347"/>
      <c r="E13" s="112" t="s">
        <v>388</v>
      </c>
      <c r="F13" s="36">
        <f>COUNTIF('女子(様式1)'!$F$13:$H$59,E13)</f>
        <v>0</v>
      </c>
      <c r="G13" s="35"/>
      <c r="H13" s="32"/>
    </row>
    <row r="14" spans="1:8" ht="21.75" customHeight="1">
      <c r="A14" s="347"/>
      <c r="B14" s="110" t="s">
        <v>389</v>
      </c>
      <c r="C14" s="74">
        <f>COUNTIF('男子(様式1)'!$F$13:$H$59,B14)</f>
        <v>0</v>
      </c>
      <c r="D14" s="347"/>
      <c r="E14" s="112" t="s">
        <v>389</v>
      </c>
      <c r="F14" s="36">
        <f>COUNTIF('女子(様式1)'!$F$13:$H$59,E14)</f>
        <v>0</v>
      </c>
      <c r="G14" s="35"/>
      <c r="H14" s="32"/>
    </row>
    <row r="15" spans="1:8" ht="21.75" customHeight="1">
      <c r="A15" s="347"/>
      <c r="B15" s="110" t="s">
        <v>362</v>
      </c>
      <c r="C15" s="74">
        <f>COUNTIF('男子(様式1)'!$F$13:$H$59,B15)</f>
        <v>0</v>
      </c>
      <c r="D15" s="347"/>
      <c r="E15" s="112" t="s">
        <v>362</v>
      </c>
      <c r="F15" s="36">
        <f>COUNTIF('女子(様式1)'!$F$13:$H$59,E15)</f>
        <v>0</v>
      </c>
      <c r="G15" s="32"/>
      <c r="H15" s="32"/>
    </row>
    <row r="16" spans="1:8" ht="21.75" customHeight="1">
      <c r="A16" s="347"/>
      <c r="B16" s="110" t="s">
        <v>363</v>
      </c>
      <c r="C16" s="74">
        <f>COUNTIF('男子(様式1)'!$F$13:$H$59,B16)</f>
        <v>0</v>
      </c>
      <c r="D16" s="347"/>
      <c r="E16" s="112" t="s">
        <v>363</v>
      </c>
      <c r="F16" s="36">
        <f>COUNTIF('女子(様式1)'!$F$13:$H$59,E16)</f>
        <v>0</v>
      </c>
      <c r="G16" s="32"/>
      <c r="H16" s="32"/>
    </row>
    <row r="17" spans="1:8" ht="21.75" customHeight="1">
      <c r="A17" s="347"/>
      <c r="B17" s="118" t="s">
        <v>364</v>
      </c>
      <c r="C17" s="74">
        <f>COUNTIF('男子(様式1)'!$F$13:$H$59,B17)</f>
        <v>0</v>
      </c>
      <c r="D17" s="347"/>
      <c r="E17" s="142" t="s">
        <v>364</v>
      </c>
      <c r="F17" s="36">
        <f>COUNTIF('女子(様式1)'!$F$13:$H$59,E17)</f>
        <v>0</v>
      </c>
      <c r="G17" s="35"/>
      <c r="H17" s="32"/>
    </row>
    <row r="18" spans="1:8" ht="21.75" customHeight="1">
      <c r="A18" s="347"/>
      <c r="B18" s="110" t="s">
        <v>365</v>
      </c>
      <c r="C18" s="74">
        <f>COUNTIF('男子(様式1)'!$F$13:$H$59,B18)</f>
        <v>0</v>
      </c>
      <c r="D18" s="347"/>
      <c r="E18" s="110" t="s">
        <v>365</v>
      </c>
      <c r="F18" s="36">
        <f>COUNTIF('女子(様式1)'!$F$13:$H$59,E18)</f>
        <v>0</v>
      </c>
      <c r="G18" s="35"/>
      <c r="H18" s="32"/>
    </row>
    <row r="19" spans="1:8" ht="21.75" customHeight="1">
      <c r="A19" s="347"/>
      <c r="B19" s="110" t="s">
        <v>366</v>
      </c>
      <c r="C19" s="74">
        <f>COUNTIF('男子(様式1)'!$F$13:$H$59,B19)</f>
        <v>0</v>
      </c>
      <c r="D19" s="347"/>
      <c r="E19" s="112" t="s">
        <v>366</v>
      </c>
      <c r="F19" s="36">
        <f>COUNTIF('女子(様式1)'!$F$13:$H$59,E19)</f>
        <v>0</v>
      </c>
      <c r="G19" s="35"/>
      <c r="H19" s="32"/>
    </row>
    <row r="20" spans="1:8" ht="21.75" customHeight="1">
      <c r="A20" s="347"/>
      <c r="B20" s="110" t="s">
        <v>398</v>
      </c>
      <c r="C20" s="74">
        <f>COUNTIF('男子(様式1)'!$F$13:$H$59,B20)</f>
        <v>0</v>
      </c>
      <c r="D20" s="347"/>
      <c r="E20" s="112" t="s">
        <v>398</v>
      </c>
      <c r="F20" s="36">
        <f>COUNTIF('女子(様式1)'!$F$13:$H$59,E20)</f>
        <v>0</v>
      </c>
      <c r="G20" s="35"/>
      <c r="H20" s="32"/>
    </row>
    <row r="21" spans="1:8" ht="21.75" customHeight="1">
      <c r="A21" s="347"/>
      <c r="B21" s="110" t="s">
        <v>390</v>
      </c>
      <c r="C21" s="74">
        <f>COUNTIF('男子(様式1)'!$F$13:$H$59,B21)</f>
        <v>0</v>
      </c>
      <c r="D21" s="347"/>
      <c r="E21" s="112" t="s">
        <v>390</v>
      </c>
      <c r="F21" s="36">
        <f>COUNTIF('女子(様式1)'!$F$13:$H$59,E21)</f>
        <v>0</v>
      </c>
      <c r="G21" s="35"/>
      <c r="H21" s="32"/>
    </row>
    <row r="22" spans="1:8" ht="21.75" customHeight="1">
      <c r="A22" s="347"/>
      <c r="B22" s="110" t="s">
        <v>391</v>
      </c>
      <c r="C22" s="74">
        <f>COUNTIF('男子(様式1)'!$F$13:$H$59,B22)</f>
        <v>0</v>
      </c>
      <c r="D22" s="347"/>
      <c r="E22" s="112" t="s">
        <v>391</v>
      </c>
      <c r="F22" s="36">
        <f>COUNTIF('女子(様式1)'!$F$13:$H$59,E22)</f>
        <v>0</v>
      </c>
      <c r="G22" s="35"/>
      <c r="H22" s="32"/>
    </row>
    <row r="23" spans="1:8" ht="21.75" customHeight="1">
      <c r="A23" s="347"/>
      <c r="B23" s="110" t="s">
        <v>392</v>
      </c>
      <c r="C23" s="74">
        <f>COUNTIF('男子(様式1)'!$F$13:$H$59,B23)</f>
        <v>0</v>
      </c>
      <c r="D23" s="347"/>
      <c r="E23" s="112" t="s">
        <v>392</v>
      </c>
      <c r="F23" s="36">
        <f>COUNTIF('女子(様式1)'!$F$13:$H$59,E23)</f>
        <v>0</v>
      </c>
      <c r="G23" s="35"/>
      <c r="H23" s="32"/>
    </row>
    <row r="24" spans="1:8" ht="21.75" customHeight="1">
      <c r="A24" s="347"/>
      <c r="B24" s="110" t="s">
        <v>367</v>
      </c>
      <c r="C24" s="74">
        <f>COUNTIF('男子(様式1)'!$F$13:$H$59,B24)</f>
        <v>0</v>
      </c>
      <c r="D24" s="347"/>
      <c r="E24" s="112" t="s">
        <v>367</v>
      </c>
      <c r="F24" s="36">
        <f>COUNTIF('女子(様式1)'!$F$13:$H$59,E24)</f>
        <v>0</v>
      </c>
      <c r="G24" s="35"/>
      <c r="H24" s="32"/>
    </row>
    <row r="25" spans="1:8" ht="21.75" customHeight="1">
      <c r="A25" s="347"/>
      <c r="B25" s="110" t="s">
        <v>425</v>
      </c>
      <c r="C25" s="74">
        <f>COUNTIF('男子(様式1)'!$F$13:$H$59,B25)</f>
        <v>0</v>
      </c>
      <c r="D25" s="347"/>
      <c r="E25" s="112" t="s">
        <v>425</v>
      </c>
      <c r="F25" s="36">
        <f>COUNTIF('女子(様式1)'!$F$13:$H$59,E25)</f>
        <v>0</v>
      </c>
      <c r="G25" s="35"/>
      <c r="H25" s="32"/>
    </row>
    <row r="26" spans="1:8" ht="21.75" customHeight="1" thickBot="1">
      <c r="A26" s="348"/>
      <c r="B26" s="258" t="s">
        <v>426</v>
      </c>
      <c r="C26" s="75">
        <f>COUNTIF('男子(様式1)'!$F$13:$H$59,B26)</f>
        <v>0</v>
      </c>
      <c r="D26" s="348"/>
      <c r="E26" s="259" t="s">
        <v>426</v>
      </c>
      <c r="F26" s="50">
        <f>COUNTIF('女子(様式1)'!$F$13:$H$59,E26)</f>
        <v>0</v>
      </c>
      <c r="G26" s="32"/>
      <c r="H26" s="32"/>
    </row>
    <row r="27" spans="1:8" ht="21.75" customHeight="1" thickBo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170" t="s">
        <v>235</v>
      </c>
      <c r="B28" s="115" t="s">
        <v>372</v>
      </c>
      <c r="C28" s="104">
        <f>COUNTIF('リレー(様式2)'!$C:$E,B28)</f>
        <v>0</v>
      </c>
      <c r="D28" s="349" t="s">
        <v>236</v>
      </c>
      <c r="E28" s="115" t="s">
        <v>372</v>
      </c>
      <c r="F28" s="104">
        <f>COUNTIF('リレー(様式2)'!$J:$M,E28)</f>
        <v>0</v>
      </c>
      <c r="G28" s="32"/>
      <c r="H28" s="32"/>
    </row>
    <row r="29" spans="1:8" ht="18.75" customHeight="1">
      <c r="A29" s="171"/>
      <c r="B29" s="116" t="s">
        <v>373</v>
      </c>
      <c r="C29" s="74">
        <f>COUNTIF('リレー(様式2)'!$C:$E,B29)</f>
        <v>0</v>
      </c>
      <c r="D29" s="350"/>
      <c r="E29" s="116" t="s">
        <v>373</v>
      </c>
      <c r="F29" s="74">
        <f>COUNTIF('リレー(様式2)'!$J:$M,E29)</f>
        <v>0</v>
      </c>
      <c r="G29" s="32"/>
      <c r="H29" s="32"/>
    </row>
    <row r="30" spans="1:8" ht="18.75" customHeight="1" thickBot="1">
      <c r="A30" s="172"/>
      <c r="B30" s="117" t="s">
        <v>374</v>
      </c>
      <c r="C30" s="75">
        <f>COUNTIF('リレー(様式2)'!$C:$E,B30)</f>
        <v>0</v>
      </c>
      <c r="D30" s="351"/>
      <c r="E30" s="117" t="s">
        <v>374</v>
      </c>
      <c r="F30" s="75">
        <f>COUNTIF('リレー(様式2)'!$J:$M,E30)</f>
        <v>0</v>
      </c>
      <c r="G30" s="32"/>
      <c r="H30" s="32"/>
    </row>
    <row r="31" spans="1:8" ht="18.75" customHeight="1" thickBot="1">
      <c r="A31" s="32"/>
      <c r="B31" s="32"/>
      <c r="C31" s="32"/>
      <c r="D31" s="32"/>
      <c r="E31" s="32"/>
      <c r="F31" s="32"/>
      <c r="G31" s="32"/>
      <c r="H31" s="32"/>
    </row>
    <row r="32" spans="1:8" ht="18.75" customHeight="1" thickBot="1">
      <c r="A32" s="215" t="s">
        <v>411</v>
      </c>
      <c r="B32" s="216" t="s">
        <v>412</v>
      </c>
      <c r="C32" s="217">
        <f>'リレー(様式2)'!X4</f>
        <v>0</v>
      </c>
      <c r="D32" s="32"/>
      <c r="E32" s="32"/>
      <c r="F32" s="32"/>
      <c r="G32" s="32"/>
      <c r="H32" s="32"/>
    </row>
    <row r="33" spans="1:8" ht="18.75" customHeight="1">
      <c r="A33" s="32"/>
      <c r="B33" s="32"/>
      <c r="C33" s="32"/>
      <c r="D33" s="32"/>
      <c r="E33" s="32"/>
      <c r="F33" s="32"/>
      <c r="G33" s="32"/>
      <c r="H33" s="32"/>
    </row>
    <row r="34" spans="1:8" ht="18.75" customHeight="1">
      <c r="A34" s="32"/>
      <c r="B34" s="32"/>
      <c r="C34" s="32"/>
      <c r="D34" s="32"/>
      <c r="E34" s="32"/>
      <c r="F34" s="32"/>
      <c r="G34" s="32"/>
      <c r="H34" s="32"/>
    </row>
    <row r="35" spans="1:8" ht="18.75" customHeight="1">
      <c r="A35" s="32"/>
      <c r="B35" s="32"/>
      <c r="C35" s="32"/>
      <c r="D35" s="32"/>
      <c r="E35" s="32"/>
      <c r="F35" s="32"/>
      <c r="G35" s="32"/>
      <c r="H35" s="32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electLockedCells="1"/>
  <mergeCells count="5">
    <mergeCell ref="D2:F2"/>
    <mergeCell ref="A5:A26"/>
    <mergeCell ref="D5:D26"/>
    <mergeCell ref="D28:D30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4"/>
  <sheetViews>
    <sheetView showGridLines="0" tabSelected="1" zoomScalePageLayoutView="0" workbookViewId="0" topLeftCell="A1">
      <pane xSplit="34" ySplit="52" topLeftCell="AI53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125" style="0" customWidth="1"/>
    <col min="4" max="4" width="23.125" style="0" customWidth="1"/>
    <col min="5" max="5" width="7.00390625" style="0" customWidth="1"/>
    <col min="6" max="6" width="4.25390625" style="0" customWidth="1"/>
    <col min="7" max="7" width="23.375" style="0" customWidth="1"/>
  </cols>
  <sheetData>
    <row r="1" spans="1:7" ht="27.75" customHeight="1">
      <c r="A1" s="307" t="s">
        <v>348</v>
      </c>
      <c r="B1" s="307"/>
      <c r="C1" s="307"/>
      <c r="D1" s="307"/>
      <c r="E1" s="307"/>
      <c r="F1" s="307"/>
      <c r="G1" s="307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309" t="s">
        <v>353</v>
      </c>
      <c r="C3" s="309"/>
      <c r="D3" s="247"/>
    </row>
    <row r="4" spans="1:7" s="20" customFormat="1" ht="23.25" customHeight="1">
      <c r="A4" s="21"/>
      <c r="B4" s="308" t="s">
        <v>397</v>
      </c>
      <c r="C4" s="308"/>
      <c r="D4" s="310" t="s">
        <v>387</v>
      </c>
      <c r="E4" s="310"/>
      <c r="F4" s="310"/>
      <c r="G4" s="310"/>
    </row>
    <row r="5" spans="4:7" ht="23.25" customHeight="1">
      <c r="D5" s="306"/>
      <c r="E5" s="306"/>
      <c r="F5" s="306"/>
      <c r="G5" s="306"/>
    </row>
    <row r="6" spans="1:4" ht="24.75" customHeight="1">
      <c r="A6" s="312" t="s">
        <v>349</v>
      </c>
      <c r="B6" s="313"/>
      <c r="C6" s="238" t="s">
        <v>351</v>
      </c>
      <c r="D6" s="247"/>
    </row>
    <row r="7" spans="1:4" ht="24.75" customHeight="1">
      <c r="A7" s="312"/>
      <c r="B7" s="313"/>
      <c r="C7" s="238" t="s">
        <v>350</v>
      </c>
      <c r="D7" s="247"/>
    </row>
    <row r="10" ht="24.75" customHeight="1"/>
    <row r="13" spans="4:7" ht="20.25" customHeight="1">
      <c r="D13" s="243" t="s">
        <v>424</v>
      </c>
      <c r="E13" s="311" t="s">
        <v>210</v>
      </c>
      <c r="F13" s="311"/>
      <c r="G13" s="311"/>
    </row>
    <row r="14" spans="1:7" ht="26.25" customHeight="1">
      <c r="A14" s="314" t="s">
        <v>432</v>
      </c>
      <c r="B14" s="315"/>
      <c r="C14" s="316"/>
      <c r="D14" s="248"/>
      <c r="E14" s="320"/>
      <c r="F14" s="321"/>
      <c r="G14" s="288"/>
    </row>
    <row r="15" spans="1:7" ht="26.25" customHeight="1">
      <c r="A15" s="317"/>
      <c r="B15" s="318"/>
      <c r="C15" s="319"/>
      <c r="D15" s="248"/>
      <c r="E15" s="320"/>
      <c r="F15" s="321"/>
      <c r="G15" s="288"/>
    </row>
    <row r="23" ht="13.5" hidden="1">
      <c r="D23" t="s">
        <v>430</v>
      </c>
    </row>
    <row r="24" ht="13.5" hidden="1">
      <c r="D24" t="s">
        <v>429</v>
      </c>
    </row>
  </sheetData>
  <sheetProtection sheet="1" selectLockedCells="1"/>
  <mergeCells count="10">
    <mergeCell ref="E13:G13"/>
    <mergeCell ref="A6:B7"/>
    <mergeCell ref="A14:C15"/>
    <mergeCell ref="E14:G14"/>
    <mergeCell ref="E15:G15"/>
    <mergeCell ref="D5:G5"/>
    <mergeCell ref="A1:G1"/>
    <mergeCell ref="B4:C4"/>
    <mergeCell ref="B3:C3"/>
    <mergeCell ref="D4:G4"/>
  </mergeCells>
  <dataValidations count="2">
    <dataValidation allowBlank="1" showInputMessage="1" showErrorMessage="1" imeMode="on" sqref="D3 D6"/>
    <dataValidation allowBlank="1" showInputMessage="1" showErrorMessage="1" imeMode="off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73"/>
  <sheetViews>
    <sheetView showGridLines="0" zoomScalePageLayoutView="0" workbookViewId="0" topLeftCell="A1">
      <pane xSplit="5" ySplit="12" topLeftCell="F13" activePane="bottomRight" state="frozen"/>
      <selection pane="topLeft" activeCell="O1" sqref="O1:W16384"/>
      <selection pane="topRight" activeCell="O1" sqref="O1:W16384"/>
      <selection pane="bottomLeft" activeCell="O1" sqref="O1:W16384"/>
      <selection pane="bottomRight" activeCell="B13" sqref="B13"/>
    </sheetView>
  </sheetViews>
  <sheetFormatPr defaultColWidth="9.00390625" defaultRowHeight="13.5"/>
  <cols>
    <col min="1" max="1" width="6.75390625" style="1" customWidth="1"/>
    <col min="2" max="2" width="12.375" style="1" customWidth="1"/>
    <col min="3" max="3" width="12.625" style="1" customWidth="1"/>
    <col min="4" max="4" width="13.75390625" style="2" customWidth="1"/>
    <col min="5" max="5" width="4.50390625" style="23" customWidth="1"/>
    <col min="6" max="6" width="13.375" style="1" customWidth="1"/>
    <col min="7" max="7" width="8.25390625" style="2" customWidth="1"/>
    <col min="8" max="8" width="9.75390625" style="2" customWidth="1"/>
    <col min="9" max="9" width="7.50390625" style="41" customWidth="1"/>
    <col min="10" max="13" width="4.125" style="2" customWidth="1"/>
    <col min="14" max="14" width="19.125" style="165" customWidth="1"/>
    <col min="15" max="15" width="8.875" style="2" hidden="1" customWidth="1"/>
    <col min="16" max="16" width="2.625" style="0" hidden="1" customWidth="1"/>
    <col min="17" max="17" width="5.375" style="2" hidden="1" customWidth="1"/>
    <col min="18" max="19" width="2.875" style="2" hidden="1" customWidth="1"/>
    <col min="20" max="20" width="8.875" style="2" hidden="1" customWidth="1"/>
    <col min="21" max="22" width="3.25390625" style="23" hidden="1" customWidth="1"/>
    <col min="23" max="23" width="4.125" style="23" hidden="1" customWidth="1"/>
    <col min="24" max="52" width="8.875" style="2" customWidth="1"/>
    <col min="53" max="53" width="46.625" style="2" customWidth="1"/>
    <col min="54" max="16384" width="9.00390625" style="2" customWidth="1"/>
  </cols>
  <sheetData>
    <row r="1" spans="1:13" ht="26.25" customHeight="1" thickBot="1">
      <c r="A1" s="205" t="s">
        <v>322</v>
      </c>
      <c r="B1" s="325" t="s">
        <v>428</v>
      </c>
      <c r="C1" s="326"/>
      <c r="D1" s="327"/>
      <c r="E1" s="46"/>
      <c r="F1" s="328" t="s">
        <v>422</v>
      </c>
      <c r="G1" s="328"/>
      <c r="J1" s="329" t="s">
        <v>401</v>
      </c>
      <c r="K1" s="329"/>
      <c r="L1" s="329"/>
      <c r="M1" s="329"/>
    </row>
    <row r="2" spans="1:8" ht="7.5" customHeight="1" thickBot="1">
      <c r="A2" s="206"/>
      <c r="B2" s="332"/>
      <c r="C2" s="332"/>
      <c r="D2" s="332"/>
      <c r="E2" s="63"/>
      <c r="F2" s="47"/>
      <c r="G2" s="49"/>
      <c r="H2" s="65"/>
    </row>
    <row r="3" spans="1:12" ht="20.25" customHeight="1" thickBot="1">
      <c r="A3" s="205" t="s">
        <v>353</v>
      </c>
      <c r="B3" s="330">
        <f>IF('申込必要事項'!D3="","",'申込必要事項'!D3)</f>
      </c>
      <c r="C3" s="331"/>
      <c r="D3" s="105"/>
      <c r="E3" s="106" t="s">
        <v>352</v>
      </c>
      <c r="F3" s="333">
        <f>IF('申込必要事項'!D6="","",'申込必要事項'!D6)</f>
      </c>
      <c r="G3" s="333"/>
      <c r="H3" s="334">
        <f>IF('申込必要事項'!D7="","",'申込必要事項'!D7)</f>
      </c>
      <c r="I3" s="334"/>
      <c r="J3" s="334"/>
      <c r="K3" s="274"/>
      <c r="L3" s="274"/>
    </row>
    <row r="4" spans="1:12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  <c r="K4" s="274"/>
      <c r="L4" s="274"/>
    </row>
    <row r="5" spans="1:12" ht="13.5" customHeight="1">
      <c r="A5" s="76"/>
      <c r="B5" s="62" t="s">
        <v>324</v>
      </c>
      <c r="C5" s="94" t="s">
        <v>325</v>
      </c>
      <c r="D5" s="95">
        <f>COUNTIF($Q$13:$Q$62,1)</f>
        <v>0</v>
      </c>
      <c r="E5" s="96" t="s">
        <v>327</v>
      </c>
      <c r="F5" s="96" t="s">
        <v>332</v>
      </c>
      <c r="G5" s="97">
        <v>700</v>
      </c>
      <c r="H5" s="98" t="s">
        <v>329</v>
      </c>
      <c r="I5" s="264">
        <f>IF(D5="","",D5*G5)</f>
        <v>0</v>
      </c>
      <c r="J5" s="99" t="s">
        <v>331</v>
      </c>
      <c r="K5" s="274"/>
      <c r="L5" s="274"/>
    </row>
    <row r="6" spans="1:12" ht="13.5" customHeight="1" hidden="1">
      <c r="A6" s="268"/>
      <c r="B6" s="267">
        <f>IF('申込必要事項'!$D$10=0,"",'申込必要事項'!$D$10)</f>
      </c>
      <c r="C6" s="119" t="s">
        <v>326</v>
      </c>
      <c r="D6" s="120">
        <f>COUNTIF($Q$13:$Q$62,2)</f>
        <v>0</v>
      </c>
      <c r="E6" s="121" t="s">
        <v>327</v>
      </c>
      <c r="F6" s="121" t="s">
        <v>332</v>
      </c>
      <c r="G6" s="122">
        <v>1000</v>
      </c>
      <c r="H6" s="123" t="s">
        <v>329</v>
      </c>
      <c r="I6" s="263"/>
      <c r="J6" s="124" t="s">
        <v>331</v>
      </c>
      <c r="K6" s="274"/>
      <c r="L6" s="274"/>
    </row>
    <row r="7" spans="1:12" ht="13.5" customHeight="1" thickBot="1">
      <c r="A7" s="76"/>
      <c r="C7" s="241" t="s">
        <v>421</v>
      </c>
      <c r="D7" s="239">
        <f>'リレー(様式2)'!V4+'リレー(様式2)'!X4</f>
        <v>0</v>
      </c>
      <c r="E7" s="125" t="s">
        <v>333</v>
      </c>
      <c r="F7" s="125" t="s">
        <v>328</v>
      </c>
      <c r="G7" s="126">
        <v>1000</v>
      </c>
      <c r="H7" s="127" t="s">
        <v>329</v>
      </c>
      <c r="I7" s="242">
        <f>IF(D7="","",D7*G7)</f>
        <v>0</v>
      </c>
      <c r="J7" s="128" t="s">
        <v>331</v>
      </c>
      <c r="K7" s="274"/>
      <c r="L7" s="274"/>
    </row>
    <row r="8" spans="1:12" ht="13.5" customHeight="1" thickBot="1">
      <c r="A8" s="76"/>
      <c r="C8" s="323"/>
      <c r="D8" s="323"/>
      <c r="E8" s="62"/>
      <c r="F8" s="61"/>
      <c r="G8" s="273" t="s">
        <v>330</v>
      </c>
      <c r="H8" s="322"/>
      <c r="I8" s="265">
        <f>SUM(I5:I7)</f>
        <v>0</v>
      </c>
      <c r="J8" s="100" t="s">
        <v>331</v>
      </c>
      <c r="K8" s="274"/>
      <c r="L8" s="274"/>
    </row>
    <row r="9" spans="1:12" ht="17.25" customHeight="1">
      <c r="A9" s="76"/>
      <c r="B9" s="77"/>
      <c r="C9" s="63"/>
      <c r="D9" s="63"/>
      <c r="E9" s="63"/>
      <c r="F9" s="47"/>
      <c r="G9" s="49"/>
      <c r="H9" s="191" t="s">
        <v>403</v>
      </c>
      <c r="I9" s="266">
        <f>'男子(様式1)'!I8+'女子(様式1)'!I8</f>
        <v>0</v>
      </c>
      <c r="J9" s="192" t="s">
        <v>331</v>
      </c>
      <c r="K9" s="192"/>
      <c r="L9" s="192"/>
    </row>
    <row r="10" spans="3:13" ht="15.75" customHeight="1">
      <c r="C10" s="47"/>
      <c r="D10" s="49"/>
      <c r="E10" s="48"/>
      <c r="F10" s="324" t="s">
        <v>309</v>
      </c>
      <c r="G10" s="324"/>
      <c r="H10" s="357" t="s">
        <v>310</v>
      </c>
      <c r="I10" s="357"/>
      <c r="J10" s="289" t="s">
        <v>382</v>
      </c>
      <c r="K10" s="353"/>
      <c r="L10" s="353"/>
      <c r="M10" s="275"/>
    </row>
    <row r="11" spans="1:17" s="25" customFormat="1" ht="15.75" customHeight="1">
      <c r="A11" s="67"/>
      <c r="B11" s="203" t="s">
        <v>321</v>
      </c>
      <c r="C11" s="67" t="s">
        <v>302</v>
      </c>
      <c r="D11" s="68" t="s">
        <v>396</v>
      </c>
      <c r="E11" s="67" t="s">
        <v>199</v>
      </c>
      <c r="F11" s="82" t="s">
        <v>227</v>
      </c>
      <c r="G11" s="83" t="s">
        <v>315</v>
      </c>
      <c r="H11" s="358" t="s">
        <v>227</v>
      </c>
      <c r="I11" s="359" t="s">
        <v>315</v>
      </c>
      <c r="J11" s="200" t="s">
        <v>433</v>
      </c>
      <c r="K11" s="200" t="s">
        <v>434</v>
      </c>
      <c r="L11" s="200" t="s">
        <v>435</v>
      </c>
      <c r="M11" s="249" t="s">
        <v>439</v>
      </c>
      <c r="N11" s="165"/>
      <c r="Q11" s="2"/>
    </row>
    <row r="12" spans="1:23" s="5" customFormat="1" ht="15.75" customHeight="1">
      <c r="A12" s="84" t="s">
        <v>224</v>
      </c>
      <c r="B12" s="201" t="s">
        <v>298</v>
      </c>
      <c r="C12" s="154" t="s">
        <v>394</v>
      </c>
      <c r="D12" s="154" t="s">
        <v>369</v>
      </c>
      <c r="E12" s="155">
        <v>4</v>
      </c>
      <c r="F12" s="154" t="s">
        <v>436</v>
      </c>
      <c r="G12" s="156" t="s">
        <v>437</v>
      </c>
      <c r="H12" s="287" t="s">
        <v>438</v>
      </c>
      <c r="I12" s="290" t="s">
        <v>431</v>
      </c>
      <c r="J12" s="208"/>
      <c r="K12" s="208"/>
      <c r="L12" s="208"/>
      <c r="M12" s="250" t="s">
        <v>414</v>
      </c>
      <c r="N12" s="165"/>
      <c r="Q12" s="2"/>
      <c r="U12" s="210"/>
      <c r="V12" s="210"/>
      <c r="W12" s="210"/>
    </row>
    <row r="13" spans="1:23" s="5" customFormat="1" ht="15.75" customHeight="1">
      <c r="A13" s="37">
        <v>1</v>
      </c>
      <c r="B13" s="157"/>
      <c r="C13" s="157"/>
      <c r="D13" s="261">
        <f>IF(B13="","",'申込必要事項'!$D$3)</f>
      </c>
      <c r="E13" s="158"/>
      <c r="F13" s="212"/>
      <c r="G13" s="272"/>
      <c r="H13" s="291"/>
      <c r="I13" s="292"/>
      <c r="J13" s="246"/>
      <c r="K13" s="246"/>
      <c r="L13" s="246"/>
      <c r="M13" s="245"/>
      <c r="N13" s="166">
        <f aca="true" t="shared" si="0" ref="N13:N44">IF(AND(F13="",H13=""),"",IF(OR(F13="",NOT(OR(F13="",E13=R13)),NOT(OR(H13="",E13=S13))),"学年、種目選択エラー",""))</f>
      </c>
      <c r="O13" s="5" t="str">
        <f>IF('参加人数'!B5="","",'参加人数'!B5)</f>
        <v>3年100m</v>
      </c>
      <c r="Q13" s="2">
        <f>COUNTA(F13,H13)</f>
        <v>0</v>
      </c>
      <c r="R13" s="5">
        <f>IF(F13="","",VALUE(LEFT(F13,1)))</f>
      </c>
      <c r="S13" s="5">
        <f>IF(H13="","",VALUE(LEFT(H13,1)))</f>
      </c>
      <c r="U13" s="211">
        <f>IF(OR(F13="6年80mH",F13="6年走高跳"),1,IF(OR(F13="6年走幅跳",F13="6年ｼﾞｬﾍﾞﾘｯｸﾎﾞｰﾙ投"),2,""))</f>
      </c>
      <c r="V13" s="211">
        <f>IF(OR(H13="6年80mH",H13="6年走高跳"),1,IF(OR(H13="6年走幅跳",H13="6年ｼﾞｬﾍﾞﾘｯｸﾎﾞｰﾙ投"),2,""))</f>
      </c>
      <c r="W13" s="213">
        <f>IF(V13="","",VALUE(U13&amp;V13))</f>
      </c>
    </row>
    <row r="14" spans="1:23" s="5" customFormat="1" ht="15.75" customHeight="1">
      <c r="A14" s="37">
        <v>2</v>
      </c>
      <c r="B14" s="157"/>
      <c r="C14" s="157"/>
      <c r="D14" s="261">
        <f>IF(B14="","",'申込必要事項'!$D$3)</f>
      </c>
      <c r="E14" s="158"/>
      <c r="F14" s="212"/>
      <c r="G14" s="272"/>
      <c r="H14" s="291"/>
      <c r="I14" s="292"/>
      <c r="J14" s="246"/>
      <c r="K14" s="246"/>
      <c r="L14" s="246"/>
      <c r="M14" s="245"/>
      <c r="N14" s="166">
        <f t="shared" si="0"/>
      </c>
      <c r="O14" s="5" t="str">
        <f>IF('参加人数'!B6="","",'参加人数'!B6)</f>
        <v>4年100m</v>
      </c>
      <c r="Q14" s="2">
        <f aca="true" t="shared" si="1" ref="Q14:Q52">COUNTA(F14,H14)</f>
        <v>0</v>
      </c>
      <c r="R14" s="5">
        <f aca="true" t="shared" si="2" ref="R14:R57">IF(F14="","",VALUE(LEFT(F14,1)))</f>
      </c>
      <c r="S14" s="5">
        <f aca="true" t="shared" si="3" ref="S14:S57">IF(H14="","",VALUE(LEFT(H14,1)))</f>
      </c>
      <c r="U14" s="211">
        <f aca="true" t="shared" si="4" ref="U14:U59">IF(OR(F14="6年80mH",F14="6年走高跳"),1,IF(OR(F14="6年走幅跳",F14="6年ｼﾞｬﾍﾞﾘｯｸﾎﾞｰﾙ投"),2,""))</f>
      </c>
      <c r="V14" s="211">
        <f aca="true" t="shared" si="5" ref="V14:V59">IF(OR(H14="6年80mH",H14="6年走高跳"),1,IF(OR(H14="6年走幅跳",H14="6年ｼﾞｬﾍﾞﾘｯｸﾎﾞｰﾙ投"),2,""))</f>
      </c>
      <c r="W14" s="213">
        <f aca="true" t="shared" si="6" ref="W14:W59">IF(V14="","",VALUE(U14&amp;V14))</f>
      </c>
    </row>
    <row r="15" spans="1:23" s="5" customFormat="1" ht="15.75" customHeight="1">
      <c r="A15" s="37">
        <v>3</v>
      </c>
      <c r="B15" s="157"/>
      <c r="C15" s="157"/>
      <c r="D15" s="261">
        <f>IF(B15="","",'申込必要事項'!$D$3)</f>
      </c>
      <c r="E15" s="158"/>
      <c r="F15" s="212"/>
      <c r="G15" s="272"/>
      <c r="H15" s="291"/>
      <c r="I15" s="292"/>
      <c r="J15" s="246"/>
      <c r="K15" s="246"/>
      <c r="L15" s="246"/>
      <c r="M15" s="245"/>
      <c r="N15" s="166">
        <f t="shared" si="0"/>
      </c>
      <c r="O15" s="5" t="str">
        <f>IF('参加人数'!B7="","",'参加人数'!B7)</f>
        <v>5年100m</v>
      </c>
      <c r="Q15" s="2">
        <f t="shared" si="1"/>
        <v>0</v>
      </c>
      <c r="R15" s="5">
        <f t="shared" si="2"/>
      </c>
      <c r="S15" s="5">
        <f t="shared" si="3"/>
      </c>
      <c r="U15" s="211">
        <f t="shared" si="4"/>
      </c>
      <c r="V15" s="211">
        <f t="shared" si="5"/>
      </c>
      <c r="W15" s="213">
        <f t="shared" si="6"/>
      </c>
    </row>
    <row r="16" spans="1:23" s="5" customFormat="1" ht="15.75" customHeight="1">
      <c r="A16" s="37">
        <v>4</v>
      </c>
      <c r="B16" s="157"/>
      <c r="C16" s="157"/>
      <c r="D16" s="261">
        <f>IF(B16="","",'申込必要事項'!$D$3)</f>
      </c>
      <c r="E16" s="158"/>
      <c r="F16" s="212"/>
      <c r="G16" s="272"/>
      <c r="H16" s="291"/>
      <c r="I16" s="292"/>
      <c r="J16" s="246"/>
      <c r="K16" s="246"/>
      <c r="L16" s="246"/>
      <c r="M16" s="245"/>
      <c r="N16" s="166">
        <f t="shared" si="0"/>
      </c>
      <c r="O16" s="5" t="str">
        <f>IF('参加人数'!B8="","",'参加人数'!B8)</f>
        <v>6年100m</v>
      </c>
      <c r="Q16" s="2">
        <f t="shared" si="1"/>
        <v>0</v>
      </c>
      <c r="R16" s="5">
        <f t="shared" si="2"/>
      </c>
      <c r="S16" s="5">
        <f t="shared" si="3"/>
      </c>
      <c r="U16" s="211">
        <f t="shared" si="4"/>
      </c>
      <c r="V16" s="211">
        <f t="shared" si="5"/>
      </c>
      <c r="W16" s="213">
        <f t="shared" si="6"/>
      </c>
    </row>
    <row r="17" spans="1:23" s="5" customFormat="1" ht="15.75" customHeight="1">
      <c r="A17" s="37">
        <v>5</v>
      </c>
      <c r="B17" s="157"/>
      <c r="C17" s="157"/>
      <c r="D17" s="261">
        <f>IF(B17="","",'申込必要事項'!$D$3)</f>
      </c>
      <c r="E17" s="158"/>
      <c r="F17" s="212"/>
      <c r="G17" s="272"/>
      <c r="H17" s="291"/>
      <c r="I17" s="292"/>
      <c r="J17" s="246"/>
      <c r="K17" s="246"/>
      <c r="L17" s="246"/>
      <c r="M17" s="245"/>
      <c r="N17" s="166">
        <f t="shared" si="0"/>
      </c>
      <c r="O17" s="5" t="str">
        <f>IF('参加人数'!B9="","",'参加人数'!B9)</f>
        <v>3年800m</v>
      </c>
      <c r="Q17" s="2">
        <f t="shared" si="1"/>
        <v>0</v>
      </c>
      <c r="R17" s="5">
        <f t="shared" si="2"/>
      </c>
      <c r="S17" s="5">
        <f t="shared" si="3"/>
      </c>
      <c r="U17" s="211">
        <f t="shared" si="4"/>
      </c>
      <c r="V17" s="211">
        <f t="shared" si="5"/>
      </c>
      <c r="W17" s="213">
        <f t="shared" si="6"/>
      </c>
    </row>
    <row r="18" spans="1:23" s="5" customFormat="1" ht="15.75" customHeight="1">
      <c r="A18" s="37">
        <v>6</v>
      </c>
      <c r="B18" s="157"/>
      <c r="C18" s="157"/>
      <c r="D18" s="261">
        <f>IF(B18="","",'申込必要事項'!$D$3)</f>
      </c>
      <c r="E18" s="158"/>
      <c r="F18" s="212"/>
      <c r="G18" s="272"/>
      <c r="H18" s="291"/>
      <c r="I18" s="292"/>
      <c r="J18" s="246"/>
      <c r="K18" s="246"/>
      <c r="L18" s="246"/>
      <c r="M18" s="245"/>
      <c r="N18" s="166">
        <f t="shared" si="0"/>
      </c>
      <c r="O18" s="5" t="str">
        <f>IF('参加人数'!B10="","",'参加人数'!B10)</f>
        <v>4年800m</v>
      </c>
      <c r="Q18" s="2">
        <f t="shared" si="1"/>
        <v>0</v>
      </c>
      <c r="R18" s="5">
        <f t="shared" si="2"/>
      </c>
      <c r="S18" s="5">
        <f t="shared" si="3"/>
      </c>
      <c r="U18" s="211">
        <f t="shared" si="4"/>
      </c>
      <c r="V18" s="211">
        <f t="shared" si="5"/>
      </c>
      <c r="W18" s="213">
        <f t="shared" si="6"/>
      </c>
    </row>
    <row r="19" spans="1:23" s="5" customFormat="1" ht="15.75" customHeight="1">
      <c r="A19" s="37">
        <v>7</v>
      </c>
      <c r="B19" s="157"/>
      <c r="C19" s="157"/>
      <c r="D19" s="261">
        <f>IF(B19="","",'申込必要事項'!$D$3)</f>
      </c>
      <c r="E19" s="158"/>
      <c r="F19" s="212"/>
      <c r="G19" s="272"/>
      <c r="H19" s="291"/>
      <c r="I19" s="292"/>
      <c r="J19" s="246"/>
      <c r="K19" s="246"/>
      <c r="L19" s="246"/>
      <c r="M19" s="245"/>
      <c r="N19" s="166">
        <f t="shared" si="0"/>
      </c>
      <c r="O19" s="5" t="str">
        <f>IF('参加人数'!B11="","",'参加人数'!B11)</f>
        <v>5年1500m</v>
      </c>
      <c r="Q19" s="2">
        <f t="shared" si="1"/>
        <v>0</v>
      </c>
      <c r="R19" s="5">
        <f t="shared" si="2"/>
      </c>
      <c r="S19" s="5">
        <f t="shared" si="3"/>
      </c>
      <c r="U19" s="211">
        <f t="shared" si="4"/>
      </c>
      <c r="V19" s="211">
        <f t="shared" si="5"/>
      </c>
      <c r="W19" s="213">
        <f t="shared" si="6"/>
      </c>
    </row>
    <row r="20" spans="1:23" s="5" customFormat="1" ht="15.75" customHeight="1">
      <c r="A20" s="37">
        <v>8</v>
      </c>
      <c r="B20" s="157"/>
      <c r="C20" s="157"/>
      <c r="D20" s="261">
        <f>IF(B20="","",'申込必要事項'!$D$3)</f>
      </c>
      <c r="E20" s="158"/>
      <c r="F20" s="212"/>
      <c r="G20" s="272"/>
      <c r="H20" s="291"/>
      <c r="I20" s="292"/>
      <c r="J20" s="246"/>
      <c r="K20" s="246"/>
      <c r="L20" s="246"/>
      <c r="M20" s="245"/>
      <c r="N20" s="166">
        <f t="shared" si="0"/>
      </c>
      <c r="O20" s="5" t="str">
        <f>IF('参加人数'!B12="","",'参加人数'!B12)</f>
        <v>6年1500m</v>
      </c>
      <c r="Q20" s="2">
        <f t="shared" si="1"/>
        <v>0</v>
      </c>
      <c r="R20" s="5">
        <f t="shared" si="2"/>
      </c>
      <c r="S20" s="5">
        <f t="shared" si="3"/>
      </c>
      <c r="U20" s="211">
        <f t="shared" si="4"/>
      </c>
      <c r="V20" s="211">
        <f t="shared" si="5"/>
      </c>
      <c r="W20" s="213">
        <f t="shared" si="6"/>
      </c>
    </row>
    <row r="21" spans="1:23" s="5" customFormat="1" ht="15.75" customHeight="1">
      <c r="A21" s="37">
        <v>9</v>
      </c>
      <c r="B21" s="157"/>
      <c r="C21" s="157"/>
      <c r="D21" s="261">
        <f>IF(B21="","",'申込必要事項'!$D$3)</f>
      </c>
      <c r="E21" s="158"/>
      <c r="F21" s="212"/>
      <c r="G21" s="272"/>
      <c r="H21" s="291"/>
      <c r="I21" s="292"/>
      <c r="J21" s="246"/>
      <c r="K21" s="246"/>
      <c r="L21" s="246"/>
      <c r="M21" s="245"/>
      <c r="N21" s="166">
        <f t="shared" si="0"/>
      </c>
      <c r="O21" s="5" t="str">
        <f>IF('参加人数'!B13="","",'参加人数'!B13)</f>
        <v>5年80mH</v>
      </c>
      <c r="Q21" s="2">
        <f t="shared" si="1"/>
        <v>0</v>
      </c>
      <c r="R21" s="5">
        <f t="shared" si="2"/>
      </c>
      <c r="S21" s="5">
        <f t="shared" si="3"/>
      </c>
      <c r="U21" s="211">
        <f t="shared" si="4"/>
      </c>
      <c r="V21" s="211">
        <f t="shared" si="5"/>
      </c>
      <c r="W21" s="213">
        <f t="shared" si="6"/>
      </c>
    </row>
    <row r="22" spans="1:23" s="5" customFormat="1" ht="15.75" customHeight="1">
      <c r="A22" s="37">
        <v>10</v>
      </c>
      <c r="B22" s="157"/>
      <c r="C22" s="157"/>
      <c r="D22" s="261">
        <f>IF(B22="","",'申込必要事項'!$D$3)</f>
      </c>
      <c r="E22" s="158"/>
      <c r="F22" s="212"/>
      <c r="G22" s="272"/>
      <c r="H22" s="291"/>
      <c r="I22" s="292"/>
      <c r="J22" s="246"/>
      <c r="K22" s="246"/>
      <c r="L22" s="246"/>
      <c r="M22" s="245"/>
      <c r="N22" s="166">
        <f t="shared" si="0"/>
      </c>
      <c r="O22" s="5" t="str">
        <f>IF('参加人数'!B14="","",'参加人数'!B14)</f>
        <v>6年80mH</v>
      </c>
      <c r="Q22" s="2">
        <f t="shared" si="1"/>
        <v>0</v>
      </c>
      <c r="R22" s="5">
        <f t="shared" si="2"/>
      </c>
      <c r="S22" s="5">
        <f t="shared" si="3"/>
      </c>
      <c r="U22" s="211">
        <f t="shared" si="4"/>
      </c>
      <c r="V22" s="211">
        <f t="shared" si="5"/>
      </c>
      <c r="W22" s="213">
        <f t="shared" si="6"/>
      </c>
    </row>
    <row r="23" spans="1:23" s="5" customFormat="1" ht="15.75" customHeight="1">
      <c r="A23" s="37">
        <v>11</v>
      </c>
      <c r="B23" s="157"/>
      <c r="C23" s="157"/>
      <c r="D23" s="261">
        <f>IF(B23="","",'申込必要事項'!$D$3)</f>
      </c>
      <c r="E23" s="158"/>
      <c r="F23" s="212"/>
      <c r="G23" s="272"/>
      <c r="H23" s="291"/>
      <c r="I23" s="292"/>
      <c r="J23" s="246"/>
      <c r="K23" s="246"/>
      <c r="L23" s="246"/>
      <c r="M23" s="245"/>
      <c r="N23" s="166">
        <f t="shared" si="0"/>
      </c>
      <c r="O23" s="5" t="str">
        <f>IF('参加人数'!B15="","",'参加人数'!B15)</f>
        <v>5年走高跳</v>
      </c>
      <c r="Q23" s="2">
        <f t="shared" si="1"/>
        <v>0</v>
      </c>
      <c r="R23" s="5">
        <f t="shared" si="2"/>
      </c>
      <c r="S23" s="5">
        <f t="shared" si="3"/>
      </c>
      <c r="U23" s="211">
        <f t="shared" si="4"/>
      </c>
      <c r="V23" s="211">
        <f t="shared" si="5"/>
      </c>
      <c r="W23" s="213">
        <f t="shared" si="6"/>
      </c>
    </row>
    <row r="24" spans="1:23" s="5" customFormat="1" ht="15.75" customHeight="1">
      <c r="A24" s="37">
        <v>12</v>
      </c>
      <c r="B24" s="157"/>
      <c r="C24" s="157"/>
      <c r="D24" s="261">
        <f>IF(B24="","",'申込必要事項'!$D$3)</f>
      </c>
      <c r="E24" s="158"/>
      <c r="F24" s="212"/>
      <c r="G24" s="272"/>
      <c r="H24" s="291"/>
      <c r="I24" s="292"/>
      <c r="J24" s="246"/>
      <c r="K24" s="246"/>
      <c r="L24" s="246"/>
      <c r="M24" s="245"/>
      <c r="N24" s="166">
        <f t="shared" si="0"/>
      </c>
      <c r="O24" s="5" t="str">
        <f>IF('参加人数'!B16="","",'参加人数'!B16)</f>
        <v>6年走高跳</v>
      </c>
      <c r="Q24" s="2">
        <f t="shared" si="1"/>
        <v>0</v>
      </c>
      <c r="R24" s="5">
        <f t="shared" si="2"/>
      </c>
      <c r="S24" s="5">
        <f t="shared" si="3"/>
      </c>
      <c r="U24" s="211">
        <f t="shared" si="4"/>
      </c>
      <c r="V24" s="211">
        <f t="shared" si="5"/>
      </c>
      <c r="W24" s="213">
        <f t="shared" si="6"/>
      </c>
    </row>
    <row r="25" spans="1:23" s="5" customFormat="1" ht="15.75" customHeight="1">
      <c r="A25" s="37">
        <v>13</v>
      </c>
      <c r="B25" s="157"/>
      <c r="C25" s="157"/>
      <c r="D25" s="261">
        <f>IF(B25="","",'申込必要事項'!$D$3)</f>
      </c>
      <c r="E25" s="158"/>
      <c r="F25" s="212"/>
      <c r="G25" s="272"/>
      <c r="H25" s="291"/>
      <c r="I25" s="292"/>
      <c r="J25" s="246"/>
      <c r="K25" s="246"/>
      <c r="L25" s="246"/>
      <c r="M25" s="245"/>
      <c r="N25" s="166">
        <f t="shared" si="0"/>
      </c>
      <c r="O25" s="5" t="str">
        <f>IF('参加人数'!B17="","",'参加人数'!B17)</f>
        <v>4年走幅跳</v>
      </c>
      <c r="Q25" s="2">
        <f t="shared" si="1"/>
        <v>0</v>
      </c>
      <c r="R25" s="5">
        <f t="shared" si="2"/>
      </c>
      <c r="S25" s="5">
        <f t="shared" si="3"/>
      </c>
      <c r="U25" s="211">
        <f t="shared" si="4"/>
      </c>
      <c r="V25" s="211">
        <f t="shared" si="5"/>
      </c>
      <c r="W25" s="213">
        <f t="shared" si="6"/>
      </c>
    </row>
    <row r="26" spans="1:23" s="5" customFormat="1" ht="15.75" customHeight="1">
      <c r="A26" s="37">
        <v>14</v>
      </c>
      <c r="B26" s="157"/>
      <c r="C26" s="157"/>
      <c r="D26" s="261">
        <f>IF(B26="","",'申込必要事項'!$D$3)</f>
      </c>
      <c r="E26" s="158"/>
      <c r="F26" s="212"/>
      <c r="G26" s="272"/>
      <c r="H26" s="291"/>
      <c r="I26" s="292"/>
      <c r="J26" s="246"/>
      <c r="K26" s="246"/>
      <c r="L26" s="246"/>
      <c r="M26" s="245"/>
      <c r="N26" s="166">
        <f t="shared" si="0"/>
      </c>
      <c r="O26" s="5" t="str">
        <f>IF('参加人数'!B18="","",'参加人数'!B18)</f>
        <v>5年走幅跳</v>
      </c>
      <c r="Q26" s="2">
        <f t="shared" si="1"/>
        <v>0</v>
      </c>
      <c r="R26" s="5">
        <f t="shared" si="2"/>
      </c>
      <c r="S26" s="5">
        <f t="shared" si="3"/>
      </c>
      <c r="U26" s="211">
        <f t="shared" si="4"/>
      </c>
      <c r="V26" s="211">
        <f t="shared" si="5"/>
      </c>
      <c r="W26" s="213">
        <f t="shared" si="6"/>
      </c>
    </row>
    <row r="27" spans="1:23" s="5" customFormat="1" ht="15.75" customHeight="1">
      <c r="A27" s="37">
        <v>15</v>
      </c>
      <c r="B27" s="157"/>
      <c r="C27" s="157"/>
      <c r="D27" s="261">
        <f>IF(B27="","",'申込必要事項'!$D$3)</f>
      </c>
      <c r="E27" s="158"/>
      <c r="F27" s="212"/>
      <c r="G27" s="272"/>
      <c r="H27" s="291"/>
      <c r="I27" s="292"/>
      <c r="J27" s="246"/>
      <c r="K27" s="246"/>
      <c r="L27" s="246"/>
      <c r="M27" s="245"/>
      <c r="N27" s="166">
        <f t="shared" si="0"/>
      </c>
      <c r="O27" s="5" t="str">
        <f>IF('参加人数'!B19="","",'参加人数'!B19)</f>
        <v>6年走幅跳</v>
      </c>
      <c r="Q27" s="2">
        <f t="shared" si="1"/>
        <v>0</v>
      </c>
      <c r="R27" s="5">
        <f t="shared" si="2"/>
      </c>
      <c r="S27" s="5">
        <f t="shared" si="3"/>
      </c>
      <c r="U27" s="211">
        <f t="shared" si="4"/>
      </c>
      <c r="V27" s="211">
        <f t="shared" si="5"/>
      </c>
      <c r="W27" s="213">
        <f t="shared" si="6"/>
      </c>
    </row>
    <row r="28" spans="1:23" s="5" customFormat="1" ht="15.75" customHeight="1">
      <c r="A28" s="37">
        <v>16</v>
      </c>
      <c r="B28" s="157"/>
      <c r="C28" s="157"/>
      <c r="D28" s="261">
        <f>IF(B28="","",'申込必要事項'!$D$3)</f>
      </c>
      <c r="E28" s="158"/>
      <c r="F28" s="212"/>
      <c r="G28" s="272"/>
      <c r="H28" s="291"/>
      <c r="I28" s="292"/>
      <c r="J28" s="246"/>
      <c r="K28" s="246"/>
      <c r="L28" s="246"/>
      <c r="M28" s="245"/>
      <c r="N28" s="166">
        <f t="shared" si="0"/>
      </c>
      <c r="O28" s="5" t="str">
        <f>IF('参加人数'!B20="","",'参加人数'!B20)</f>
        <v>3年ｼﾞｬﾍﾞﾘｯｸﾎﾞｰﾙ投</v>
      </c>
      <c r="Q28" s="2">
        <f t="shared" si="1"/>
        <v>0</v>
      </c>
      <c r="R28" s="5">
        <f t="shared" si="2"/>
      </c>
      <c r="S28" s="5">
        <f t="shared" si="3"/>
      </c>
      <c r="U28" s="211">
        <f t="shared" si="4"/>
      </c>
      <c r="V28" s="211">
        <f t="shared" si="5"/>
      </c>
      <c r="W28" s="213">
        <f t="shared" si="6"/>
      </c>
    </row>
    <row r="29" spans="1:23" s="5" customFormat="1" ht="15.75" customHeight="1">
      <c r="A29" s="37">
        <v>17</v>
      </c>
      <c r="B29" s="157"/>
      <c r="C29" s="157"/>
      <c r="D29" s="261">
        <f>IF(B29="","",'申込必要事項'!$D$3)</f>
      </c>
      <c r="E29" s="158"/>
      <c r="F29" s="212"/>
      <c r="G29" s="272"/>
      <c r="H29" s="291"/>
      <c r="I29" s="292"/>
      <c r="J29" s="246"/>
      <c r="K29" s="246"/>
      <c r="L29" s="246"/>
      <c r="M29" s="245"/>
      <c r="N29" s="166">
        <f t="shared" si="0"/>
      </c>
      <c r="O29" s="5" t="str">
        <f>IF('参加人数'!B21="","",'参加人数'!B21)</f>
        <v>4年ｼﾞｬﾍﾞﾘｯｸﾎﾞｰﾙ投</v>
      </c>
      <c r="Q29" s="2">
        <f t="shared" si="1"/>
        <v>0</v>
      </c>
      <c r="R29" s="5">
        <f t="shared" si="2"/>
      </c>
      <c r="S29" s="5">
        <f t="shared" si="3"/>
      </c>
      <c r="U29" s="211">
        <f t="shared" si="4"/>
      </c>
      <c r="V29" s="211">
        <f t="shared" si="5"/>
      </c>
      <c r="W29" s="213">
        <f t="shared" si="6"/>
      </c>
    </row>
    <row r="30" spans="1:23" s="5" customFormat="1" ht="15.75" customHeight="1">
      <c r="A30" s="37">
        <v>18</v>
      </c>
      <c r="B30" s="157"/>
      <c r="C30" s="157"/>
      <c r="D30" s="261">
        <f>IF(B30="","",'申込必要事項'!$D$3)</f>
      </c>
      <c r="E30" s="158"/>
      <c r="F30" s="212"/>
      <c r="G30" s="272"/>
      <c r="H30" s="291"/>
      <c r="I30" s="292"/>
      <c r="J30" s="246"/>
      <c r="K30" s="246"/>
      <c r="L30" s="246"/>
      <c r="M30" s="245"/>
      <c r="N30" s="166">
        <f t="shared" si="0"/>
      </c>
      <c r="O30" s="5" t="str">
        <f>IF('参加人数'!B22="","",'参加人数'!B22)</f>
        <v>5年ｼﾞｬﾍﾞﾘｯｸﾎﾞｰﾙ投</v>
      </c>
      <c r="Q30" s="2">
        <f t="shared" si="1"/>
        <v>0</v>
      </c>
      <c r="R30" s="5">
        <f t="shared" si="2"/>
      </c>
      <c r="S30" s="5">
        <f t="shared" si="3"/>
      </c>
      <c r="U30" s="211">
        <f t="shared" si="4"/>
      </c>
      <c r="V30" s="211">
        <f t="shared" si="5"/>
      </c>
      <c r="W30" s="213">
        <f t="shared" si="6"/>
      </c>
    </row>
    <row r="31" spans="1:23" s="5" customFormat="1" ht="15.75" customHeight="1">
      <c r="A31" s="37">
        <v>19</v>
      </c>
      <c r="B31" s="157"/>
      <c r="C31" s="157"/>
      <c r="D31" s="261">
        <f>IF(B31="","",'申込必要事項'!$D$3)</f>
      </c>
      <c r="E31" s="158"/>
      <c r="F31" s="212"/>
      <c r="G31" s="272"/>
      <c r="H31" s="291"/>
      <c r="I31" s="292"/>
      <c r="J31" s="246"/>
      <c r="K31" s="246"/>
      <c r="L31" s="246"/>
      <c r="M31" s="245"/>
      <c r="N31" s="166">
        <f t="shared" si="0"/>
      </c>
      <c r="O31" s="5" t="str">
        <f>IF('参加人数'!B23="","",'参加人数'!B23)</f>
        <v>6年ｼﾞｬﾍﾞﾘｯｸﾎﾞｰﾙ投</v>
      </c>
      <c r="Q31" s="2">
        <f t="shared" si="1"/>
        <v>0</v>
      </c>
      <c r="R31" s="5">
        <f t="shared" si="2"/>
      </c>
      <c r="S31" s="5">
        <f t="shared" si="3"/>
      </c>
      <c r="U31" s="211">
        <f t="shared" si="4"/>
      </c>
      <c r="V31" s="211">
        <f t="shared" si="5"/>
      </c>
      <c r="W31" s="213">
        <f t="shared" si="6"/>
      </c>
    </row>
    <row r="32" spans="1:23" s="5" customFormat="1" ht="15.75" customHeight="1">
      <c r="A32" s="37">
        <v>20</v>
      </c>
      <c r="B32" s="157"/>
      <c r="C32" s="157"/>
      <c r="D32" s="261">
        <f>IF(B32="","",'申込必要事項'!$D$3)</f>
      </c>
      <c r="E32" s="158"/>
      <c r="F32" s="212"/>
      <c r="G32" s="272"/>
      <c r="H32" s="291"/>
      <c r="I32" s="292"/>
      <c r="J32" s="246"/>
      <c r="K32" s="246"/>
      <c r="L32" s="246"/>
      <c r="M32" s="245"/>
      <c r="N32" s="166">
        <f t="shared" si="0"/>
      </c>
      <c r="O32" s="5" t="str">
        <f>IF('参加人数'!B24="","",'参加人数'!B24)</f>
        <v>6年砲丸投</v>
      </c>
      <c r="Q32" s="2">
        <f t="shared" si="1"/>
        <v>0</v>
      </c>
      <c r="R32" s="5">
        <f t="shared" si="2"/>
      </c>
      <c r="S32" s="5">
        <f t="shared" si="3"/>
      </c>
      <c r="U32" s="211">
        <f t="shared" si="4"/>
      </c>
      <c r="V32" s="211">
        <f t="shared" si="5"/>
      </c>
      <c r="W32" s="213">
        <f t="shared" si="6"/>
      </c>
    </row>
    <row r="33" spans="1:23" s="5" customFormat="1" ht="15.75" customHeight="1">
      <c r="A33" s="37">
        <v>21</v>
      </c>
      <c r="B33" s="157"/>
      <c r="C33" s="157"/>
      <c r="D33" s="261">
        <f>IF(B33="","",'申込必要事項'!$D$3)</f>
      </c>
      <c r="E33" s="158"/>
      <c r="F33" s="212"/>
      <c r="G33" s="272"/>
      <c r="H33" s="291"/>
      <c r="I33" s="292"/>
      <c r="J33" s="246"/>
      <c r="K33" s="246"/>
      <c r="L33" s="246"/>
      <c r="M33" s="245"/>
      <c r="N33" s="166">
        <f t="shared" si="0"/>
      </c>
      <c r="O33" s="5" t="str">
        <f>IF('参加人数'!B25="","",'参加人数'!B25)</f>
        <v>6年ｺﾝﾊﾞｲﾝﾄﾞA</v>
      </c>
      <c r="Q33" s="2">
        <f t="shared" si="1"/>
        <v>0</v>
      </c>
      <c r="R33" s="5">
        <f t="shared" si="2"/>
      </c>
      <c r="S33" s="5">
        <f t="shared" si="3"/>
      </c>
      <c r="U33" s="211">
        <f t="shared" si="4"/>
      </c>
      <c r="V33" s="211">
        <f t="shared" si="5"/>
      </c>
      <c r="W33" s="213">
        <f t="shared" si="6"/>
      </c>
    </row>
    <row r="34" spans="1:23" s="5" customFormat="1" ht="15.75" customHeight="1">
      <c r="A34" s="37">
        <v>22</v>
      </c>
      <c r="B34" s="157"/>
      <c r="C34" s="157"/>
      <c r="D34" s="261">
        <f>IF(B34="","",'申込必要事項'!$D$3)</f>
      </c>
      <c r="E34" s="158"/>
      <c r="F34" s="212"/>
      <c r="G34" s="272"/>
      <c r="H34" s="291"/>
      <c r="I34" s="292"/>
      <c r="J34" s="246"/>
      <c r="K34" s="246"/>
      <c r="L34" s="246"/>
      <c r="M34" s="245"/>
      <c r="N34" s="166">
        <f t="shared" si="0"/>
      </c>
      <c r="O34" s="5" t="str">
        <f>IF('参加人数'!B26="","",'参加人数'!B26)</f>
        <v>6年ｺﾝﾊﾞｲﾝﾄﾞB</v>
      </c>
      <c r="Q34" s="2">
        <f t="shared" si="1"/>
        <v>0</v>
      </c>
      <c r="R34" s="5">
        <f t="shared" si="2"/>
      </c>
      <c r="S34" s="5">
        <f t="shared" si="3"/>
      </c>
      <c r="U34" s="211">
        <f t="shared" si="4"/>
      </c>
      <c r="V34" s="211">
        <f t="shared" si="5"/>
      </c>
      <c r="W34" s="213">
        <f t="shared" si="6"/>
      </c>
    </row>
    <row r="35" spans="1:23" s="5" customFormat="1" ht="15.75" customHeight="1">
      <c r="A35" s="37">
        <v>23</v>
      </c>
      <c r="B35" s="157"/>
      <c r="C35" s="157"/>
      <c r="D35" s="261">
        <f>IF(B35="","",'申込必要事項'!$D$3)</f>
      </c>
      <c r="E35" s="158"/>
      <c r="F35" s="212"/>
      <c r="G35" s="272"/>
      <c r="H35" s="291"/>
      <c r="I35" s="292"/>
      <c r="J35" s="246"/>
      <c r="K35" s="246"/>
      <c r="L35" s="246"/>
      <c r="M35" s="245"/>
      <c r="N35" s="166">
        <f t="shared" si="0"/>
      </c>
      <c r="Q35" s="2">
        <f t="shared" si="1"/>
        <v>0</v>
      </c>
      <c r="R35" s="5">
        <f t="shared" si="2"/>
      </c>
      <c r="S35" s="5">
        <f t="shared" si="3"/>
      </c>
      <c r="U35" s="211">
        <f t="shared" si="4"/>
      </c>
      <c r="V35" s="211">
        <f t="shared" si="5"/>
      </c>
      <c r="W35" s="213">
        <f t="shared" si="6"/>
      </c>
    </row>
    <row r="36" spans="1:23" s="5" customFormat="1" ht="15.75" customHeight="1">
      <c r="A36" s="37">
        <v>24</v>
      </c>
      <c r="B36" s="157"/>
      <c r="C36" s="157"/>
      <c r="D36" s="261">
        <f>IF(B36="","",'申込必要事項'!$D$3)</f>
      </c>
      <c r="E36" s="158"/>
      <c r="F36" s="212"/>
      <c r="G36" s="272"/>
      <c r="H36" s="291"/>
      <c r="I36" s="292"/>
      <c r="J36" s="246"/>
      <c r="K36" s="246"/>
      <c r="L36" s="246"/>
      <c r="M36" s="245"/>
      <c r="N36" s="166">
        <f t="shared" si="0"/>
      </c>
      <c r="Q36" s="2">
        <f t="shared" si="1"/>
        <v>0</v>
      </c>
      <c r="R36" s="5">
        <f t="shared" si="2"/>
      </c>
      <c r="S36" s="5">
        <f t="shared" si="3"/>
      </c>
      <c r="U36" s="211">
        <f t="shared" si="4"/>
      </c>
      <c r="V36" s="211">
        <f t="shared" si="5"/>
      </c>
      <c r="W36" s="213">
        <f t="shared" si="6"/>
      </c>
    </row>
    <row r="37" spans="1:23" s="5" customFormat="1" ht="15.75" customHeight="1">
      <c r="A37" s="37">
        <v>25</v>
      </c>
      <c r="B37" s="157"/>
      <c r="C37" s="157"/>
      <c r="D37" s="261">
        <f>IF(B37="","",'申込必要事項'!$D$3)</f>
      </c>
      <c r="E37" s="158"/>
      <c r="F37" s="212"/>
      <c r="G37" s="272"/>
      <c r="H37" s="291"/>
      <c r="I37" s="292"/>
      <c r="J37" s="246"/>
      <c r="K37" s="246"/>
      <c r="L37" s="246"/>
      <c r="M37" s="245"/>
      <c r="N37" s="166">
        <f t="shared" si="0"/>
      </c>
      <c r="Q37" s="2">
        <f t="shared" si="1"/>
        <v>0</v>
      </c>
      <c r="R37" s="5">
        <f t="shared" si="2"/>
      </c>
      <c r="S37" s="5">
        <f t="shared" si="3"/>
      </c>
      <c r="U37" s="211">
        <f t="shared" si="4"/>
      </c>
      <c r="V37" s="211">
        <f t="shared" si="5"/>
      </c>
      <c r="W37" s="213">
        <f t="shared" si="6"/>
      </c>
    </row>
    <row r="38" spans="1:23" s="5" customFormat="1" ht="15.75" customHeight="1">
      <c r="A38" s="37">
        <v>26</v>
      </c>
      <c r="B38" s="157"/>
      <c r="C38" s="157"/>
      <c r="D38" s="261">
        <f>IF(B38="","",'申込必要事項'!$D$3)</f>
      </c>
      <c r="E38" s="158"/>
      <c r="F38" s="212"/>
      <c r="G38" s="272"/>
      <c r="H38" s="291"/>
      <c r="I38" s="292"/>
      <c r="J38" s="246"/>
      <c r="K38" s="246"/>
      <c r="L38" s="246"/>
      <c r="M38" s="245"/>
      <c r="N38" s="166">
        <f t="shared" si="0"/>
      </c>
      <c r="Q38" s="2">
        <f t="shared" si="1"/>
        <v>0</v>
      </c>
      <c r="R38" s="5">
        <f t="shared" si="2"/>
      </c>
      <c r="S38" s="5">
        <f t="shared" si="3"/>
      </c>
      <c r="U38" s="211">
        <f t="shared" si="4"/>
      </c>
      <c r="V38" s="211">
        <f t="shared" si="5"/>
      </c>
      <c r="W38" s="213">
        <f t="shared" si="6"/>
      </c>
    </row>
    <row r="39" spans="1:23" s="5" customFormat="1" ht="15.75" customHeight="1">
      <c r="A39" s="37">
        <v>27</v>
      </c>
      <c r="B39" s="157"/>
      <c r="C39" s="157"/>
      <c r="D39" s="261">
        <f>IF(B39="","",'申込必要事項'!$D$3)</f>
      </c>
      <c r="E39" s="158"/>
      <c r="F39" s="212"/>
      <c r="G39" s="272"/>
      <c r="H39" s="291"/>
      <c r="I39" s="292"/>
      <c r="J39" s="246"/>
      <c r="K39" s="246"/>
      <c r="L39" s="246"/>
      <c r="M39" s="245"/>
      <c r="N39" s="166">
        <f t="shared" si="0"/>
      </c>
      <c r="O39" s="5">
        <f>IF('参加人数'!B33="","",'参加人数'!B33)</f>
      </c>
      <c r="Q39" s="2">
        <f t="shared" si="1"/>
        <v>0</v>
      </c>
      <c r="R39" s="5">
        <f t="shared" si="2"/>
      </c>
      <c r="S39" s="5">
        <f t="shared" si="3"/>
      </c>
      <c r="U39" s="211">
        <f t="shared" si="4"/>
      </c>
      <c r="V39" s="211">
        <f t="shared" si="5"/>
      </c>
      <c r="W39" s="213">
        <f t="shared" si="6"/>
      </c>
    </row>
    <row r="40" spans="1:23" s="5" customFormat="1" ht="15.75" customHeight="1">
      <c r="A40" s="37">
        <v>28</v>
      </c>
      <c r="B40" s="157"/>
      <c r="C40" s="157"/>
      <c r="D40" s="261">
        <f>IF(B40="","",'申込必要事項'!$D$3)</f>
      </c>
      <c r="E40" s="158"/>
      <c r="F40" s="212"/>
      <c r="G40" s="272"/>
      <c r="H40" s="291"/>
      <c r="I40" s="292"/>
      <c r="J40" s="246"/>
      <c r="K40" s="246"/>
      <c r="L40" s="246"/>
      <c r="M40" s="245"/>
      <c r="N40" s="166">
        <f t="shared" si="0"/>
      </c>
      <c r="O40" s="5">
        <f>IF('参加人数'!B34="","",'参加人数'!B34)</f>
      </c>
      <c r="Q40" s="2">
        <f t="shared" si="1"/>
        <v>0</v>
      </c>
      <c r="R40" s="5">
        <f t="shared" si="2"/>
      </c>
      <c r="S40" s="5">
        <f t="shared" si="3"/>
      </c>
      <c r="U40" s="211">
        <f t="shared" si="4"/>
      </c>
      <c r="V40" s="211">
        <f t="shared" si="5"/>
      </c>
      <c r="W40" s="213">
        <f t="shared" si="6"/>
      </c>
    </row>
    <row r="41" spans="1:23" s="5" customFormat="1" ht="15.75" customHeight="1">
      <c r="A41" s="37">
        <v>29</v>
      </c>
      <c r="B41" s="157"/>
      <c r="C41" s="157"/>
      <c r="D41" s="261">
        <f>IF(B41="","",'申込必要事項'!$D$3)</f>
      </c>
      <c r="E41" s="158"/>
      <c r="F41" s="212"/>
      <c r="G41" s="272"/>
      <c r="H41" s="291"/>
      <c r="I41" s="292"/>
      <c r="J41" s="246"/>
      <c r="K41" s="246"/>
      <c r="L41" s="246"/>
      <c r="M41" s="245"/>
      <c r="N41" s="166">
        <f t="shared" si="0"/>
      </c>
      <c r="O41" s="5">
        <f>IF('参加人数'!B35="","",'参加人数'!B35)</f>
      </c>
      <c r="Q41" s="2">
        <f t="shared" si="1"/>
        <v>0</v>
      </c>
      <c r="R41" s="5">
        <f t="shared" si="2"/>
      </c>
      <c r="S41" s="5">
        <f t="shared" si="3"/>
      </c>
      <c r="U41" s="211">
        <f t="shared" si="4"/>
      </c>
      <c r="V41" s="211">
        <f t="shared" si="5"/>
      </c>
      <c r="W41" s="213">
        <f t="shared" si="6"/>
      </c>
    </row>
    <row r="42" spans="1:23" s="5" customFormat="1" ht="15.75" customHeight="1">
      <c r="A42" s="37">
        <v>30</v>
      </c>
      <c r="B42" s="157"/>
      <c r="C42" s="157"/>
      <c r="D42" s="261">
        <f>IF(B42="","",'申込必要事項'!$D$3)</f>
      </c>
      <c r="E42" s="158"/>
      <c r="F42" s="212"/>
      <c r="G42" s="272"/>
      <c r="H42" s="291"/>
      <c r="I42" s="292"/>
      <c r="J42" s="246"/>
      <c r="K42" s="246"/>
      <c r="L42" s="246"/>
      <c r="M42" s="245"/>
      <c r="N42" s="166">
        <f t="shared" si="0"/>
      </c>
      <c r="O42" s="5">
        <f>IF('参加人数'!B36="","",'参加人数'!B36)</f>
      </c>
      <c r="Q42" s="2">
        <f t="shared" si="1"/>
        <v>0</v>
      </c>
      <c r="R42" s="5">
        <f t="shared" si="2"/>
      </c>
      <c r="S42" s="5">
        <f t="shared" si="3"/>
      </c>
      <c r="U42" s="211">
        <f t="shared" si="4"/>
      </c>
      <c r="V42" s="211">
        <f t="shared" si="5"/>
      </c>
      <c r="W42" s="213">
        <f t="shared" si="6"/>
      </c>
    </row>
    <row r="43" spans="1:23" s="5" customFormat="1" ht="15.75" customHeight="1">
      <c r="A43" s="37">
        <v>31</v>
      </c>
      <c r="B43" s="157"/>
      <c r="C43" s="157"/>
      <c r="D43" s="261">
        <f>IF(B43="","",'申込必要事項'!$D$3)</f>
      </c>
      <c r="E43" s="158"/>
      <c r="F43" s="212"/>
      <c r="G43" s="272"/>
      <c r="H43" s="291"/>
      <c r="I43" s="292"/>
      <c r="J43" s="246"/>
      <c r="K43" s="246"/>
      <c r="L43" s="246"/>
      <c r="M43" s="245"/>
      <c r="N43" s="166">
        <f t="shared" si="0"/>
      </c>
      <c r="O43" s="5">
        <f>IF('参加人数'!B37="","",'参加人数'!B37)</f>
      </c>
      <c r="Q43" s="2">
        <f t="shared" si="1"/>
        <v>0</v>
      </c>
      <c r="R43" s="5">
        <f t="shared" si="2"/>
      </c>
      <c r="S43" s="5">
        <f t="shared" si="3"/>
      </c>
      <c r="U43" s="211">
        <f t="shared" si="4"/>
      </c>
      <c r="V43" s="211">
        <f t="shared" si="5"/>
      </c>
      <c r="W43" s="213">
        <f t="shared" si="6"/>
      </c>
    </row>
    <row r="44" spans="1:23" s="5" customFormat="1" ht="15.75" customHeight="1">
      <c r="A44" s="37">
        <v>32</v>
      </c>
      <c r="B44" s="157"/>
      <c r="C44" s="157"/>
      <c r="D44" s="261">
        <f>IF(B44="","",'申込必要事項'!$D$3)</f>
      </c>
      <c r="E44" s="158"/>
      <c r="F44" s="212"/>
      <c r="G44" s="272"/>
      <c r="H44" s="291"/>
      <c r="I44" s="292"/>
      <c r="J44" s="246"/>
      <c r="K44" s="246"/>
      <c r="L44" s="246"/>
      <c r="M44" s="245"/>
      <c r="N44" s="166">
        <f t="shared" si="0"/>
      </c>
      <c r="O44" s="5">
        <f>IF('参加人数'!B38="","",'参加人数'!B38)</f>
      </c>
      <c r="Q44" s="2">
        <f t="shared" si="1"/>
        <v>0</v>
      </c>
      <c r="R44" s="5">
        <f t="shared" si="2"/>
      </c>
      <c r="S44" s="5">
        <f t="shared" si="3"/>
      </c>
      <c r="U44" s="211">
        <f t="shared" si="4"/>
      </c>
      <c r="V44" s="211">
        <f t="shared" si="5"/>
      </c>
      <c r="W44" s="213">
        <f t="shared" si="6"/>
      </c>
    </row>
    <row r="45" spans="1:23" s="5" customFormat="1" ht="15.75" customHeight="1">
      <c r="A45" s="37">
        <v>33</v>
      </c>
      <c r="B45" s="157"/>
      <c r="C45" s="157"/>
      <c r="D45" s="261">
        <f>IF(B45="","",'申込必要事項'!$D$3)</f>
      </c>
      <c r="E45" s="158"/>
      <c r="F45" s="212"/>
      <c r="G45" s="272"/>
      <c r="H45" s="291"/>
      <c r="I45" s="292"/>
      <c r="J45" s="246"/>
      <c r="K45" s="246"/>
      <c r="L45" s="246"/>
      <c r="M45" s="245"/>
      <c r="N45" s="166">
        <f aca="true" t="shared" si="7" ref="N45:N62">IF(AND(F45="",H45=""),"",IF(OR(F45="",NOT(OR(F45="",E45=R45)),NOT(OR(H45="",E45=S45))),"学年、種目選択エラー",""))</f>
      </c>
      <c r="O45" s="5">
        <f>IF('参加人数'!B39="","",'参加人数'!B39)</f>
      </c>
      <c r="Q45" s="2">
        <f t="shared" si="1"/>
        <v>0</v>
      </c>
      <c r="R45" s="5">
        <f t="shared" si="2"/>
      </c>
      <c r="S45" s="5">
        <f t="shared" si="3"/>
      </c>
      <c r="U45" s="211">
        <f t="shared" si="4"/>
      </c>
      <c r="V45" s="211">
        <f t="shared" si="5"/>
      </c>
      <c r="W45" s="213">
        <f t="shared" si="6"/>
      </c>
    </row>
    <row r="46" spans="1:23" s="5" customFormat="1" ht="15.75" customHeight="1">
      <c r="A46" s="37">
        <v>34</v>
      </c>
      <c r="B46" s="157"/>
      <c r="C46" s="157"/>
      <c r="D46" s="261">
        <f>IF(B46="","",'申込必要事項'!$D$3)</f>
      </c>
      <c r="E46" s="158"/>
      <c r="F46" s="212"/>
      <c r="G46" s="272"/>
      <c r="H46" s="291"/>
      <c r="I46" s="292"/>
      <c r="J46" s="246"/>
      <c r="K46" s="246"/>
      <c r="L46" s="246"/>
      <c r="M46" s="245"/>
      <c r="N46" s="166">
        <f t="shared" si="7"/>
      </c>
      <c r="O46" s="5">
        <f>IF('参加人数'!B40="","",'参加人数'!B40)</f>
      </c>
      <c r="Q46" s="2">
        <f t="shared" si="1"/>
        <v>0</v>
      </c>
      <c r="R46" s="5">
        <f t="shared" si="2"/>
      </c>
      <c r="S46" s="5">
        <f t="shared" si="3"/>
      </c>
      <c r="U46" s="211">
        <f t="shared" si="4"/>
      </c>
      <c r="V46" s="211">
        <f t="shared" si="5"/>
      </c>
      <c r="W46" s="213">
        <f t="shared" si="6"/>
      </c>
    </row>
    <row r="47" spans="1:23" s="5" customFormat="1" ht="15.75" customHeight="1">
      <c r="A47" s="37">
        <v>35</v>
      </c>
      <c r="B47" s="157"/>
      <c r="C47" s="157"/>
      <c r="D47" s="261">
        <f>IF(B47="","",'申込必要事項'!$D$3)</f>
      </c>
      <c r="E47" s="158"/>
      <c r="F47" s="212"/>
      <c r="G47" s="272"/>
      <c r="H47" s="291"/>
      <c r="I47" s="292"/>
      <c r="J47" s="246"/>
      <c r="K47" s="246"/>
      <c r="L47" s="246"/>
      <c r="M47" s="245"/>
      <c r="N47" s="166">
        <f t="shared" si="7"/>
      </c>
      <c r="O47" s="5">
        <f>IF('参加人数'!B41="","",'参加人数'!B41)</f>
      </c>
      <c r="Q47" s="2">
        <f t="shared" si="1"/>
        <v>0</v>
      </c>
      <c r="R47" s="5">
        <f t="shared" si="2"/>
      </c>
      <c r="S47" s="5">
        <f t="shared" si="3"/>
      </c>
      <c r="U47" s="211">
        <f t="shared" si="4"/>
      </c>
      <c r="V47" s="211">
        <f t="shared" si="5"/>
      </c>
      <c r="W47" s="213">
        <f t="shared" si="6"/>
      </c>
    </row>
    <row r="48" spans="1:23" s="5" customFormat="1" ht="15.75" customHeight="1">
      <c r="A48" s="37">
        <v>36</v>
      </c>
      <c r="B48" s="157"/>
      <c r="C48" s="157"/>
      <c r="D48" s="261">
        <f>IF(B48="","",'申込必要事項'!$D$3)</f>
      </c>
      <c r="E48" s="158"/>
      <c r="F48" s="212"/>
      <c r="G48" s="272"/>
      <c r="H48" s="291"/>
      <c r="I48" s="292"/>
      <c r="J48" s="246"/>
      <c r="K48" s="246"/>
      <c r="L48" s="246"/>
      <c r="M48" s="245"/>
      <c r="N48" s="166">
        <f t="shared" si="7"/>
      </c>
      <c r="O48" s="5">
        <f>IF('参加人数'!B42="","",'参加人数'!B42)</f>
      </c>
      <c r="Q48" s="2">
        <f t="shared" si="1"/>
        <v>0</v>
      </c>
      <c r="R48" s="5">
        <f t="shared" si="2"/>
      </c>
      <c r="S48" s="5">
        <f t="shared" si="3"/>
      </c>
      <c r="U48" s="211">
        <f t="shared" si="4"/>
      </c>
      <c r="V48" s="211">
        <f t="shared" si="5"/>
      </c>
      <c r="W48" s="213">
        <f t="shared" si="6"/>
      </c>
    </row>
    <row r="49" spans="1:23" s="5" customFormat="1" ht="15.75" customHeight="1">
      <c r="A49" s="37">
        <v>37</v>
      </c>
      <c r="B49" s="157"/>
      <c r="C49" s="157"/>
      <c r="D49" s="261">
        <f>IF(B49="","",'申込必要事項'!$D$3)</f>
      </c>
      <c r="E49" s="158"/>
      <c r="F49" s="212"/>
      <c r="G49" s="272"/>
      <c r="H49" s="291"/>
      <c r="I49" s="292"/>
      <c r="J49" s="246"/>
      <c r="K49" s="246"/>
      <c r="L49" s="246"/>
      <c r="M49" s="245"/>
      <c r="N49" s="166">
        <f t="shared" si="7"/>
      </c>
      <c r="O49" s="5">
        <f>IF('参加人数'!B43="","",'参加人数'!B43)</f>
      </c>
      <c r="Q49" s="2">
        <f t="shared" si="1"/>
        <v>0</v>
      </c>
      <c r="R49" s="5">
        <f t="shared" si="2"/>
      </c>
      <c r="S49" s="5">
        <f t="shared" si="3"/>
      </c>
      <c r="U49" s="211">
        <f t="shared" si="4"/>
      </c>
      <c r="V49" s="211">
        <f t="shared" si="5"/>
      </c>
      <c r="W49" s="213">
        <f t="shared" si="6"/>
      </c>
    </row>
    <row r="50" spans="1:23" s="5" customFormat="1" ht="15.75" customHeight="1">
      <c r="A50" s="37">
        <v>38</v>
      </c>
      <c r="B50" s="157"/>
      <c r="C50" s="157"/>
      <c r="D50" s="261">
        <f>IF(B50="","",'申込必要事項'!$D$3)</f>
      </c>
      <c r="E50" s="158"/>
      <c r="F50" s="212"/>
      <c r="G50" s="272"/>
      <c r="H50" s="291"/>
      <c r="I50" s="292"/>
      <c r="J50" s="246"/>
      <c r="K50" s="246"/>
      <c r="L50" s="246"/>
      <c r="M50" s="245"/>
      <c r="N50" s="166">
        <f t="shared" si="7"/>
      </c>
      <c r="O50" s="5">
        <f>IF('参加人数'!B44="","",'参加人数'!B44)</f>
      </c>
      <c r="Q50" s="2">
        <f t="shared" si="1"/>
        <v>0</v>
      </c>
      <c r="R50" s="5">
        <f t="shared" si="2"/>
      </c>
      <c r="S50" s="5">
        <f t="shared" si="3"/>
      </c>
      <c r="U50" s="211">
        <f t="shared" si="4"/>
      </c>
      <c r="V50" s="211">
        <f t="shared" si="5"/>
      </c>
      <c r="W50" s="213">
        <f t="shared" si="6"/>
      </c>
    </row>
    <row r="51" spans="1:23" s="5" customFormat="1" ht="15.75" customHeight="1">
      <c r="A51" s="37">
        <v>39</v>
      </c>
      <c r="B51" s="157"/>
      <c r="C51" s="157"/>
      <c r="D51" s="261">
        <f>IF(B51="","",'申込必要事項'!$D$3)</f>
      </c>
      <c r="E51" s="158"/>
      <c r="F51" s="212"/>
      <c r="G51" s="272"/>
      <c r="H51" s="291"/>
      <c r="I51" s="292"/>
      <c r="J51" s="246"/>
      <c r="K51" s="246"/>
      <c r="L51" s="246"/>
      <c r="M51" s="245"/>
      <c r="N51" s="166">
        <f t="shared" si="7"/>
      </c>
      <c r="O51" s="5">
        <f>IF('参加人数'!B45="","",'参加人数'!B45)</f>
      </c>
      <c r="Q51" s="2">
        <f t="shared" si="1"/>
        <v>0</v>
      </c>
      <c r="R51" s="5">
        <f t="shared" si="2"/>
      </c>
      <c r="S51" s="5">
        <f t="shared" si="3"/>
      </c>
      <c r="U51" s="211">
        <f t="shared" si="4"/>
      </c>
      <c r="V51" s="211">
        <f t="shared" si="5"/>
      </c>
      <c r="W51" s="213">
        <f t="shared" si="6"/>
      </c>
    </row>
    <row r="52" spans="1:23" s="5" customFormat="1" ht="15.75" customHeight="1">
      <c r="A52" s="37">
        <v>40</v>
      </c>
      <c r="B52" s="157"/>
      <c r="C52" s="157"/>
      <c r="D52" s="261">
        <f>IF(B52="","",'申込必要事項'!$D$3)</f>
      </c>
      <c r="E52" s="158"/>
      <c r="F52" s="212"/>
      <c r="G52" s="272"/>
      <c r="H52" s="291"/>
      <c r="I52" s="292"/>
      <c r="J52" s="246"/>
      <c r="K52" s="246"/>
      <c r="L52" s="246"/>
      <c r="M52" s="245"/>
      <c r="N52" s="166">
        <f t="shared" si="7"/>
      </c>
      <c r="O52" s="5">
        <f>IF('参加人数'!B46="","",'参加人数'!B46)</f>
      </c>
      <c r="Q52" s="2">
        <f t="shared" si="1"/>
        <v>0</v>
      </c>
      <c r="R52" s="5">
        <f t="shared" si="2"/>
      </c>
      <c r="S52" s="5">
        <f t="shared" si="3"/>
      </c>
      <c r="U52" s="211">
        <f t="shared" si="4"/>
      </c>
      <c r="V52" s="211">
        <f t="shared" si="5"/>
      </c>
      <c r="W52" s="213">
        <f t="shared" si="6"/>
      </c>
    </row>
    <row r="53" spans="1:23" ht="15.75" customHeight="1">
      <c r="A53" s="37">
        <v>41</v>
      </c>
      <c r="B53" s="157"/>
      <c r="C53" s="157"/>
      <c r="D53" s="261">
        <f>IF(B53="","",'申込必要事項'!$D$3)</f>
      </c>
      <c r="E53" s="158"/>
      <c r="F53" s="212"/>
      <c r="G53" s="272"/>
      <c r="H53" s="291"/>
      <c r="I53" s="292"/>
      <c r="J53" s="246"/>
      <c r="K53" s="246"/>
      <c r="L53" s="246"/>
      <c r="M53" s="245"/>
      <c r="N53" s="166">
        <f t="shared" si="7"/>
      </c>
      <c r="O53" s="5">
        <f>IF('参加人数'!B47="","",'参加人数'!B47)</f>
      </c>
      <c r="P53" s="5"/>
      <c r="Q53" s="2">
        <f aca="true" t="shared" si="8" ref="Q53:Q59">COUNTA(F53,H53)</f>
        <v>0</v>
      </c>
      <c r="R53" s="5">
        <f t="shared" si="2"/>
      </c>
      <c r="S53" s="5">
        <f t="shared" si="3"/>
      </c>
      <c r="T53" s="5"/>
      <c r="U53" s="211">
        <f t="shared" si="4"/>
      </c>
      <c r="V53" s="211">
        <f t="shared" si="5"/>
      </c>
      <c r="W53" s="213">
        <f t="shared" si="6"/>
      </c>
    </row>
    <row r="54" spans="1:23" ht="15.75" customHeight="1">
      <c r="A54" s="37">
        <v>42</v>
      </c>
      <c r="B54" s="157"/>
      <c r="C54" s="157"/>
      <c r="D54" s="261">
        <f>IF(B54="","",'申込必要事項'!$D$3)</f>
      </c>
      <c r="E54" s="158"/>
      <c r="F54" s="212"/>
      <c r="G54" s="272"/>
      <c r="H54" s="291"/>
      <c r="I54" s="292"/>
      <c r="J54" s="246"/>
      <c r="K54" s="246"/>
      <c r="L54" s="246"/>
      <c r="M54" s="245"/>
      <c r="N54" s="166">
        <f t="shared" si="7"/>
      </c>
      <c r="O54" s="5">
        <f>IF('参加人数'!B48="","",'参加人数'!B48)</f>
      </c>
      <c r="P54" s="5"/>
      <c r="Q54" s="2">
        <f t="shared" si="8"/>
        <v>0</v>
      </c>
      <c r="R54" s="5">
        <f t="shared" si="2"/>
      </c>
      <c r="S54" s="5">
        <f t="shared" si="3"/>
      </c>
      <c r="T54" s="5"/>
      <c r="U54" s="211">
        <f t="shared" si="4"/>
      </c>
      <c r="V54" s="211">
        <f t="shared" si="5"/>
      </c>
      <c r="W54" s="213">
        <f t="shared" si="6"/>
      </c>
    </row>
    <row r="55" spans="1:23" ht="15.75" customHeight="1">
      <c r="A55" s="37">
        <v>43</v>
      </c>
      <c r="B55" s="157"/>
      <c r="C55" s="157"/>
      <c r="D55" s="261">
        <f>IF(B55="","",'申込必要事項'!$D$3)</f>
      </c>
      <c r="E55" s="158"/>
      <c r="F55" s="212"/>
      <c r="G55" s="272"/>
      <c r="H55" s="291"/>
      <c r="I55" s="292"/>
      <c r="J55" s="246"/>
      <c r="K55" s="246"/>
      <c r="L55" s="246"/>
      <c r="M55" s="245"/>
      <c r="N55" s="166">
        <f t="shared" si="7"/>
      </c>
      <c r="O55" s="5">
        <f>IF('参加人数'!B49="","",'参加人数'!B49)</f>
      </c>
      <c r="P55" s="5"/>
      <c r="Q55" s="2">
        <f t="shared" si="8"/>
        <v>0</v>
      </c>
      <c r="R55" s="5">
        <f t="shared" si="2"/>
      </c>
      <c r="S55" s="5">
        <f t="shared" si="3"/>
      </c>
      <c r="T55" s="5"/>
      <c r="U55" s="211">
        <f t="shared" si="4"/>
      </c>
      <c r="V55" s="211">
        <f t="shared" si="5"/>
      </c>
      <c r="W55" s="213">
        <f t="shared" si="6"/>
      </c>
    </row>
    <row r="56" spans="1:23" ht="15.75" customHeight="1">
      <c r="A56" s="37">
        <v>44</v>
      </c>
      <c r="B56" s="157"/>
      <c r="C56" s="157"/>
      <c r="D56" s="261">
        <f>IF(B56="","",'申込必要事項'!$D$3)</f>
      </c>
      <c r="E56" s="158"/>
      <c r="F56" s="212"/>
      <c r="G56" s="272"/>
      <c r="H56" s="291"/>
      <c r="I56" s="292"/>
      <c r="J56" s="246"/>
      <c r="K56" s="246"/>
      <c r="L56" s="246"/>
      <c r="M56" s="245"/>
      <c r="N56" s="166">
        <f t="shared" si="7"/>
      </c>
      <c r="O56" s="5">
        <f>IF('参加人数'!B50="","",'参加人数'!B50)</f>
      </c>
      <c r="P56" s="5"/>
      <c r="Q56" s="2">
        <f t="shared" si="8"/>
        <v>0</v>
      </c>
      <c r="R56" s="5">
        <f t="shared" si="2"/>
      </c>
      <c r="S56" s="5">
        <f t="shared" si="3"/>
      </c>
      <c r="T56" s="5"/>
      <c r="U56" s="211">
        <f t="shared" si="4"/>
      </c>
      <c r="V56" s="211">
        <f t="shared" si="5"/>
      </c>
      <c r="W56" s="213">
        <f t="shared" si="6"/>
      </c>
    </row>
    <row r="57" spans="1:23" ht="15.75" customHeight="1">
      <c r="A57" s="37">
        <v>45</v>
      </c>
      <c r="B57" s="157"/>
      <c r="C57" s="157"/>
      <c r="D57" s="261">
        <f>IF(B57="","",'申込必要事項'!$D$3)</f>
      </c>
      <c r="E57" s="158"/>
      <c r="F57" s="212"/>
      <c r="G57" s="272"/>
      <c r="H57" s="291"/>
      <c r="I57" s="292"/>
      <c r="J57" s="246"/>
      <c r="K57" s="246"/>
      <c r="L57" s="246"/>
      <c r="M57" s="245"/>
      <c r="N57" s="166">
        <f t="shared" si="7"/>
      </c>
      <c r="O57" s="5">
        <f>IF('参加人数'!B51="","",'参加人数'!B51)</f>
      </c>
      <c r="P57" s="5"/>
      <c r="Q57" s="2">
        <f t="shared" si="8"/>
        <v>0</v>
      </c>
      <c r="R57" s="5">
        <f t="shared" si="2"/>
      </c>
      <c r="S57" s="5">
        <f t="shared" si="3"/>
      </c>
      <c r="T57" s="5"/>
      <c r="U57" s="211">
        <f t="shared" si="4"/>
      </c>
      <c r="V57" s="211">
        <f t="shared" si="5"/>
      </c>
      <c r="W57" s="213">
        <f t="shared" si="6"/>
      </c>
    </row>
    <row r="58" spans="1:23" ht="15.75" customHeight="1">
      <c r="A58" s="37">
        <v>46</v>
      </c>
      <c r="B58" s="157"/>
      <c r="C58" s="157"/>
      <c r="D58" s="261">
        <f>IF(B58="","",'申込必要事項'!$D$3)</f>
      </c>
      <c r="E58" s="158"/>
      <c r="F58" s="212"/>
      <c r="G58" s="272"/>
      <c r="H58" s="291"/>
      <c r="I58" s="292"/>
      <c r="J58" s="246"/>
      <c r="K58" s="246"/>
      <c r="L58" s="246"/>
      <c r="M58" s="245"/>
      <c r="N58" s="166">
        <f t="shared" si="7"/>
      </c>
      <c r="O58" s="5">
        <f>IF('参加人数'!B52="","",'参加人数'!B52)</f>
      </c>
      <c r="P58" s="5"/>
      <c r="Q58" s="2">
        <f t="shared" si="8"/>
        <v>0</v>
      </c>
      <c r="R58" s="5">
        <f>IF(F58="","",VALUE(LEFT(F58,1)))</f>
      </c>
      <c r="S58" s="5">
        <f>IF(H58="","",VALUE(LEFT(H58,1)))</f>
      </c>
      <c r="T58" s="5"/>
      <c r="U58" s="211">
        <f t="shared" si="4"/>
      </c>
      <c r="V58" s="211">
        <f t="shared" si="5"/>
      </c>
      <c r="W58" s="213">
        <f t="shared" si="6"/>
      </c>
    </row>
    <row r="59" spans="1:23" ht="15.75" customHeight="1">
      <c r="A59" s="37">
        <v>47</v>
      </c>
      <c r="B59" s="157"/>
      <c r="C59" s="157"/>
      <c r="D59" s="261">
        <f>IF(B59="","",'申込必要事項'!$D$3)</f>
      </c>
      <c r="E59" s="158"/>
      <c r="F59" s="212"/>
      <c r="G59" s="272"/>
      <c r="H59" s="291"/>
      <c r="I59" s="292"/>
      <c r="J59" s="246"/>
      <c r="K59" s="246"/>
      <c r="L59" s="246"/>
      <c r="M59" s="245"/>
      <c r="N59" s="166">
        <f t="shared" si="7"/>
      </c>
      <c r="O59" s="5">
        <f>IF('参加人数'!B53="","",'参加人数'!B53)</f>
      </c>
      <c r="P59" s="5"/>
      <c r="Q59" s="2">
        <f t="shared" si="8"/>
        <v>0</v>
      </c>
      <c r="R59" s="5">
        <f>IF(F59="","",VALUE(LEFT(F59,1)))</f>
      </c>
      <c r="S59" s="5">
        <f>IF(H59="","",VALUE(LEFT(H59,1)))</f>
      </c>
      <c r="T59" s="5"/>
      <c r="U59" s="211">
        <f t="shared" si="4"/>
      </c>
      <c r="V59" s="211">
        <f t="shared" si="5"/>
      </c>
      <c r="W59" s="213">
        <f t="shared" si="6"/>
      </c>
    </row>
    <row r="60" spans="1:23" ht="15.75" customHeight="1">
      <c r="A60" s="37">
        <v>48</v>
      </c>
      <c r="B60" s="157"/>
      <c r="C60" s="157"/>
      <c r="D60" s="261">
        <f>IF(B60="","",'申込必要事項'!$D$3)</f>
      </c>
      <c r="E60" s="158"/>
      <c r="F60" s="212"/>
      <c r="G60" s="272"/>
      <c r="H60" s="291"/>
      <c r="I60" s="292"/>
      <c r="J60" s="246"/>
      <c r="K60" s="246"/>
      <c r="L60" s="246"/>
      <c r="M60" s="245"/>
      <c r="N60" s="166">
        <f t="shared" si="7"/>
      </c>
      <c r="O60" s="5">
        <f>IF('参加人数'!B54="","",'参加人数'!B54)</f>
      </c>
      <c r="P60" s="5"/>
      <c r="Q60" s="2">
        <f>COUNTA(F60,H60)</f>
        <v>0</v>
      </c>
      <c r="R60" s="5">
        <f>IF(F60="","",VALUE(LEFT(F60,1)))</f>
      </c>
      <c r="S60" s="5">
        <f>IF(H60="","",VALUE(LEFT(H60,1)))</f>
      </c>
      <c r="T60" s="5"/>
      <c r="U60" s="211">
        <f>IF(OR(F60="6年80mH",F60="6年走高跳"),1,IF(OR(F60="6年走幅跳",F60="6年ｼﾞｬﾍﾞﾘｯｸﾎﾞｰﾙ投"),2,""))</f>
      </c>
      <c r="V60" s="211">
        <f>IF(OR(H60="6年80mH",H60="6年走高跳"),1,IF(OR(H60="6年走幅跳",H60="6年ｼﾞｬﾍﾞﾘｯｸﾎﾞｰﾙ投"),2,""))</f>
      </c>
      <c r="W60" s="213">
        <f>IF(V60="","",VALUE(U60&amp;V60))</f>
      </c>
    </row>
    <row r="61" spans="1:23" ht="15.75" customHeight="1">
      <c r="A61" s="37">
        <v>49</v>
      </c>
      <c r="B61" s="157"/>
      <c r="C61" s="157"/>
      <c r="D61" s="261">
        <f>IF(B61="","",'申込必要事項'!$D$3)</f>
      </c>
      <c r="E61" s="158"/>
      <c r="F61" s="212"/>
      <c r="G61" s="272"/>
      <c r="H61" s="291"/>
      <c r="I61" s="292"/>
      <c r="J61" s="246"/>
      <c r="K61" s="246"/>
      <c r="L61" s="246"/>
      <c r="M61" s="245"/>
      <c r="N61" s="166">
        <f t="shared" si="7"/>
      </c>
      <c r="O61" s="5">
        <f>IF('参加人数'!B55="","",'参加人数'!B55)</f>
      </c>
      <c r="P61" s="5"/>
      <c r="Q61" s="2">
        <f>COUNTA(F61,H61)</f>
        <v>0</v>
      </c>
      <c r="R61" s="5">
        <f>IF(F61="","",VALUE(LEFT(F61,1)))</f>
      </c>
      <c r="S61" s="5">
        <f>IF(H61="","",VALUE(LEFT(H61,1)))</f>
      </c>
      <c r="T61" s="5"/>
      <c r="U61" s="211">
        <f>IF(OR(F61="6年80mH",F61="6年走高跳"),1,IF(OR(F61="6年走幅跳",F61="6年ｼﾞｬﾍﾞﾘｯｸﾎﾞｰﾙ投"),2,""))</f>
      </c>
      <c r="V61" s="211">
        <f>IF(OR(H61="6年80mH",H61="6年走高跳"),1,IF(OR(H61="6年走幅跳",H61="6年ｼﾞｬﾍﾞﾘｯｸﾎﾞｰﾙ投"),2,""))</f>
      </c>
      <c r="W61" s="213">
        <f>IF(V61="","",VALUE(U61&amp;V61))</f>
      </c>
    </row>
    <row r="62" spans="1:23" ht="15.75" customHeight="1">
      <c r="A62" s="37">
        <v>50</v>
      </c>
      <c r="B62" s="157"/>
      <c r="C62" s="157"/>
      <c r="D62" s="261">
        <f>IF(B62="","",'申込必要事項'!$D$3)</f>
      </c>
      <c r="E62" s="158"/>
      <c r="F62" s="212"/>
      <c r="G62" s="272"/>
      <c r="H62" s="291"/>
      <c r="I62" s="292"/>
      <c r="J62" s="246"/>
      <c r="K62" s="246"/>
      <c r="L62" s="246"/>
      <c r="M62" s="245"/>
      <c r="N62" s="166">
        <f t="shared" si="7"/>
      </c>
      <c r="O62" s="5">
        <f>IF('参加人数'!B56="","",'参加人数'!B56)</f>
      </c>
      <c r="P62" s="5"/>
      <c r="Q62" s="2">
        <f>COUNTA(F62,H62)</f>
        <v>0</v>
      </c>
      <c r="R62" s="5">
        <f>IF(F62="","",VALUE(LEFT(F62,1)))</f>
      </c>
      <c r="S62" s="5">
        <f>IF(H62="","",VALUE(LEFT(H62,1)))</f>
      </c>
      <c r="T62" s="5"/>
      <c r="U62" s="211">
        <f>IF(OR(F62="6年80mH",F62="6年走高跳"),1,IF(OR(F62="6年走幅跳",F62="6年ｼﾞｬﾍﾞﾘｯｸﾎﾞｰﾙ投"),2,""))</f>
      </c>
      <c r="V62" s="211">
        <f>IF(OR(H62="6年80mH",H62="6年走高跳"),1,IF(OR(H62="6年走幅跳",H62="6年ｼﾞｬﾍﾞﾘｯｸﾎﾞｰﾙ投"),2,""))</f>
      </c>
      <c r="W62" s="213">
        <f>IF(V62="","",VALUE(U62&amp;V62))</f>
      </c>
    </row>
    <row r="63" spans="10:12" ht="15.75" customHeight="1">
      <c r="J63" s="209"/>
      <c r="K63" s="209"/>
      <c r="L63" s="209"/>
    </row>
    <row r="64" spans="10:12" ht="15.75" customHeight="1">
      <c r="J64" s="209"/>
      <c r="K64" s="209"/>
      <c r="L64" s="209"/>
    </row>
    <row r="65" spans="10:12" ht="15.75" customHeight="1">
      <c r="J65" s="209"/>
      <c r="K65" s="209"/>
      <c r="L65" s="209"/>
    </row>
    <row r="66" spans="10:12" ht="15.75" customHeight="1">
      <c r="J66" s="209"/>
      <c r="K66" s="209"/>
      <c r="L66" s="209"/>
    </row>
    <row r="67" spans="10:12" ht="15.75" customHeight="1">
      <c r="J67" s="209"/>
      <c r="K67" s="209"/>
      <c r="L67" s="209"/>
    </row>
    <row r="68" spans="10:12" ht="13.5">
      <c r="J68" s="209"/>
      <c r="K68" s="209"/>
      <c r="L68" s="209"/>
    </row>
    <row r="69" spans="10:12" ht="13.5">
      <c r="J69" s="209"/>
      <c r="K69" s="209"/>
      <c r="L69" s="209"/>
    </row>
    <row r="70" spans="10:12" ht="13.5">
      <c r="J70" s="209"/>
      <c r="K70" s="209"/>
      <c r="L70" s="209"/>
    </row>
    <row r="71" spans="10:12" ht="13.5">
      <c r="J71" s="209"/>
      <c r="K71" s="209"/>
      <c r="L71" s="209"/>
    </row>
    <row r="72" spans="10:12" ht="13.5">
      <c r="J72" s="209"/>
      <c r="K72" s="209"/>
      <c r="L72" s="209"/>
    </row>
    <row r="73" spans="10:12" ht="13.5">
      <c r="J73" s="209"/>
      <c r="K73" s="209"/>
      <c r="L73" s="209"/>
    </row>
  </sheetData>
  <sheetProtection sheet="1" deleteRows="0" selectLockedCells="1"/>
  <mergeCells count="12">
    <mergeCell ref="B1:D1"/>
    <mergeCell ref="F1:G1"/>
    <mergeCell ref="J1:M1"/>
    <mergeCell ref="B3:C3"/>
    <mergeCell ref="B2:D2"/>
    <mergeCell ref="F3:G3"/>
    <mergeCell ref="H3:J3"/>
    <mergeCell ref="J10:M10"/>
    <mergeCell ref="G8:H8"/>
    <mergeCell ref="C8:D8"/>
    <mergeCell ref="F10:G10"/>
    <mergeCell ref="H10:I10"/>
  </mergeCells>
  <dataValidations count="6">
    <dataValidation type="list" allowBlank="1" showInputMessage="1" showErrorMessage="1" sqref="J13:M62">
      <formula1>"A,B,C,D"</formula1>
    </dataValidation>
    <dataValidation allowBlank="1" showInputMessage="1" showErrorMessage="1" imeMode="disabled" sqref="I13:I62 G13:G62 D7"/>
    <dataValidation type="list" allowBlank="1" showInputMessage="1" showErrorMessage="1" error="入力が正しくありません&#10;" sqref="F13:F62 H13:H62">
      <formula1>$O$12:$O$40</formula1>
    </dataValidation>
    <dataValidation allowBlank="1" showInputMessage="1" showErrorMessage="1" imeMode="on" sqref="B1:D1 D13:D62 B13:B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</dataValidations>
  <printOptions horizontalCentered="1"/>
  <pageMargins left="0.1968503937007874" right="0.1968503937007874" top="0.5511811023622047" bottom="0.15748031496062992" header="0.35433070866141736" footer="0.2362204724409449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64"/>
  <sheetViews>
    <sheetView showGridLines="0" zoomScalePageLayoutView="0" workbookViewId="0" topLeftCell="A1">
      <pane xSplit="5" ySplit="12" topLeftCell="F13" activePane="bottomRight" state="frozen"/>
      <selection pane="topLeft" activeCell="O1" sqref="O1:O16384"/>
      <selection pane="topRight" activeCell="O1" sqref="O1:O16384"/>
      <selection pane="bottomLeft" activeCell="O1" sqref="O1:O16384"/>
      <selection pane="bottomRight" activeCell="B13" sqref="B13"/>
    </sheetView>
  </sheetViews>
  <sheetFormatPr defaultColWidth="9.00390625" defaultRowHeight="13.5"/>
  <cols>
    <col min="1" max="1" width="6.75390625" style="1" customWidth="1"/>
    <col min="2" max="2" width="12.375" style="1" customWidth="1"/>
    <col min="3" max="3" width="12.625" style="1" customWidth="1"/>
    <col min="4" max="4" width="13.75390625" style="2" customWidth="1"/>
    <col min="5" max="5" width="4.50390625" style="23" customWidth="1"/>
    <col min="6" max="6" width="13.375" style="1" customWidth="1"/>
    <col min="7" max="7" width="8.25390625" style="2" customWidth="1"/>
    <col min="8" max="8" width="9.75390625" style="2" customWidth="1"/>
    <col min="9" max="9" width="7.50390625" style="1" customWidth="1"/>
    <col min="10" max="13" width="4.125" style="2" customWidth="1"/>
    <col min="14" max="14" width="16.375" style="167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9" width="2.875" style="2" hidden="1" customWidth="1"/>
    <col min="20" max="20" width="9.00390625" style="2" hidden="1" customWidth="1"/>
    <col min="21" max="22" width="3.25390625" style="23" hidden="1" customWidth="1"/>
    <col min="23" max="23" width="4.125" style="23" hidden="1" customWidth="1"/>
    <col min="24" max="25" width="8.875" style="2" customWidth="1"/>
    <col min="26" max="16384" width="9.00390625" style="2" customWidth="1"/>
  </cols>
  <sheetData>
    <row r="1" spans="1:13" ht="26.25" customHeight="1" thickBot="1">
      <c r="A1" s="205" t="s">
        <v>322</v>
      </c>
      <c r="B1" s="325" t="s">
        <v>428</v>
      </c>
      <c r="C1" s="326"/>
      <c r="D1" s="327"/>
      <c r="E1" s="24"/>
      <c r="F1" s="338" t="s">
        <v>423</v>
      </c>
      <c r="G1" s="338"/>
      <c r="J1" s="329" t="s">
        <v>402</v>
      </c>
      <c r="K1" s="329"/>
      <c r="L1" s="329"/>
      <c r="M1" s="329"/>
    </row>
    <row r="2" spans="1:8" ht="7.5" customHeight="1" thickBot="1">
      <c r="A2" s="169"/>
      <c r="B2" s="343"/>
      <c r="C2" s="343"/>
      <c r="D2" s="343"/>
      <c r="E2" s="64"/>
      <c r="H2" s="66"/>
    </row>
    <row r="3" spans="1:12" ht="20.25" customHeight="1" thickBot="1">
      <c r="A3" s="207" t="s">
        <v>323</v>
      </c>
      <c r="B3" s="341">
        <f>IF('申込必要事項'!D3="","",'申込必要事項'!D3)</f>
      </c>
      <c r="C3" s="342"/>
      <c r="D3" s="107"/>
      <c r="E3" s="108" t="s">
        <v>352</v>
      </c>
      <c r="F3" s="340">
        <f>IF('申込必要事項'!D6="","",'申込必要事項'!D6)</f>
      </c>
      <c r="G3" s="340"/>
      <c r="H3" s="337">
        <f>IF('申込必要事項'!D7="","",'申込必要事項'!D7)</f>
      </c>
      <c r="I3" s="337"/>
      <c r="J3" s="337"/>
      <c r="K3" s="169"/>
      <c r="L3" s="169"/>
    </row>
    <row r="4" spans="1:12" ht="6" customHeight="1" thickBot="1">
      <c r="A4" s="79"/>
      <c r="B4" s="80"/>
      <c r="C4" s="64"/>
      <c r="D4" s="64"/>
      <c r="E4" s="64"/>
      <c r="I4" s="81"/>
      <c r="J4" s="81"/>
      <c r="K4" s="169"/>
      <c r="L4" s="169"/>
    </row>
    <row r="5" spans="1:12" ht="13.5" customHeight="1">
      <c r="A5" s="79"/>
      <c r="B5" s="62" t="s">
        <v>324</v>
      </c>
      <c r="C5" s="87" t="s">
        <v>325</v>
      </c>
      <c r="D5" s="88">
        <f>COUNTIF($Q$13:$Q$62,1)</f>
        <v>0</v>
      </c>
      <c r="E5" s="89" t="s">
        <v>327</v>
      </c>
      <c r="F5" s="89" t="s">
        <v>332</v>
      </c>
      <c r="G5" s="90">
        <v>700</v>
      </c>
      <c r="H5" s="91" t="s">
        <v>329</v>
      </c>
      <c r="I5" s="269">
        <f>IF(D5="","",D5*G5)</f>
        <v>0</v>
      </c>
      <c r="J5" s="92" t="s">
        <v>331</v>
      </c>
      <c r="K5" s="169"/>
      <c r="L5" s="169"/>
    </row>
    <row r="6" spans="1:12" ht="13.5" customHeight="1" hidden="1">
      <c r="A6" s="79"/>
      <c r="B6" s="262">
        <f>IF('申込必要事項'!$D$10=0,"",'申込必要事項'!$D$10)</f>
      </c>
      <c r="C6" s="276" t="s">
        <v>326</v>
      </c>
      <c r="D6" s="277">
        <f>COUNTIF($Q$13:$Q$62,2)</f>
        <v>0</v>
      </c>
      <c r="E6" s="278" t="s">
        <v>327</v>
      </c>
      <c r="F6" s="278" t="s">
        <v>332</v>
      </c>
      <c r="G6" s="279">
        <v>1000</v>
      </c>
      <c r="H6" s="280" t="s">
        <v>329</v>
      </c>
      <c r="I6" s="281"/>
      <c r="J6" s="282" t="s">
        <v>331</v>
      </c>
      <c r="K6" s="169"/>
      <c r="L6" s="169"/>
    </row>
    <row r="7" spans="1:12" ht="13.5" customHeight="1" thickBot="1">
      <c r="A7" s="79"/>
      <c r="C7" s="133" t="s">
        <v>334</v>
      </c>
      <c r="D7" s="240">
        <f>'リレー(様式2)'!W4</f>
        <v>0</v>
      </c>
      <c r="E7" s="129" t="s">
        <v>335</v>
      </c>
      <c r="F7" s="129" t="s">
        <v>336</v>
      </c>
      <c r="G7" s="130">
        <v>1000</v>
      </c>
      <c r="H7" s="131" t="s">
        <v>329</v>
      </c>
      <c r="I7" s="270">
        <f>IF(D7="","",D7*G7)</f>
        <v>0</v>
      </c>
      <c r="J7" s="132" t="s">
        <v>331</v>
      </c>
      <c r="K7" s="169"/>
      <c r="L7" s="169"/>
    </row>
    <row r="8" spans="1:12" ht="13.5" customHeight="1" thickBot="1">
      <c r="A8" s="79"/>
      <c r="C8" s="323"/>
      <c r="D8" s="323"/>
      <c r="E8" s="62"/>
      <c r="F8" s="61"/>
      <c r="G8" s="335" t="s">
        <v>330</v>
      </c>
      <c r="H8" s="336"/>
      <c r="I8" s="271">
        <f>SUM(I5:I7)</f>
        <v>0</v>
      </c>
      <c r="J8" s="93" t="s">
        <v>331</v>
      </c>
      <c r="K8" s="169"/>
      <c r="L8" s="169"/>
    </row>
    <row r="9" spans="1:12" ht="17.25" customHeight="1">
      <c r="A9" s="79"/>
      <c r="B9" s="80"/>
      <c r="C9" s="64"/>
      <c r="D9" s="64"/>
      <c r="E9" s="64"/>
      <c r="H9" s="193" t="s">
        <v>403</v>
      </c>
      <c r="I9" s="266">
        <f>'男子(様式1)'!I8+'女子(様式1)'!I8</f>
        <v>0</v>
      </c>
      <c r="J9" s="192" t="s">
        <v>331</v>
      </c>
      <c r="K9" s="192"/>
      <c r="L9" s="192"/>
    </row>
    <row r="10" spans="6:13" ht="15.75" customHeight="1">
      <c r="F10" s="339" t="s">
        <v>309</v>
      </c>
      <c r="G10" s="339"/>
      <c r="H10" s="354" t="s">
        <v>310</v>
      </c>
      <c r="I10" s="354"/>
      <c r="J10" s="289" t="s">
        <v>382</v>
      </c>
      <c r="K10" s="353"/>
      <c r="L10" s="353"/>
      <c r="M10" s="275"/>
    </row>
    <row r="11" spans="1:17" s="25" customFormat="1" ht="15.75" customHeight="1">
      <c r="A11" s="27" t="s">
        <v>197</v>
      </c>
      <c r="B11" s="204" t="s">
        <v>198</v>
      </c>
      <c r="C11" s="27" t="s">
        <v>305</v>
      </c>
      <c r="D11" s="38" t="s">
        <v>396</v>
      </c>
      <c r="E11" s="27" t="s">
        <v>199</v>
      </c>
      <c r="F11" s="85" t="s">
        <v>227</v>
      </c>
      <c r="G11" s="86" t="s">
        <v>315</v>
      </c>
      <c r="H11" s="355" t="s">
        <v>227</v>
      </c>
      <c r="I11" s="356" t="s">
        <v>315</v>
      </c>
      <c r="J11" s="200" t="s">
        <v>433</v>
      </c>
      <c r="K11" s="200" t="s">
        <v>434</v>
      </c>
      <c r="L11" s="200" t="s">
        <v>435</v>
      </c>
      <c r="M11" s="251" t="s">
        <v>439</v>
      </c>
      <c r="N11" s="167"/>
      <c r="Q11" s="2"/>
    </row>
    <row r="12" spans="1:23" s="5" customFormat="1" ht="15.75" customHeight="1">
      <c r="A12" s="101" t="s">
        <v>224</v>
      </c>
      <c r="B12" s="202" t="s">
        <v>304</v>
      </c>
      <c r="C12" s="159" t="s">
        <v>395</v>
      </c>
      <c r="D12" s="159" t="s">
        <v>370</v>
      </c>
      <c r="E12" s="160">
        <v>6</v>
      </c>
      <c r="F12" s="159" t="s">
        <v>410</v>
      </c>
      <c r="G12" s="161" t="s">
        <v>413</v>
      </c>
      <c r="H12" s="285"/>
      <c r="I12" s="286"/>
      <c r="J12" s="102"/>
      <c r="K12" s="102"/>
      <c r="L12" s="102"/>
      <c r="M12" s="250" t="s">
        <v>414</v>
      </c>
      <c r="N12" s="167"/>
      <c r="Q12" s="2"/>
      <c r="U12" s="210"/>
      <c r="V12" s="210"/>
      <c r="W12" s="210"/>
    </row>
    <row r="13" spans="1:23" s="5" customFormat="1" ht="15.75" customHeight="1">
      <c r="A13" s="37">
        <v>1</v>
      </c>
      <c r="B13" s="60"/>
      <c r="C13" s="60"/>
      <c r="D13" s="260">
        <f>IF(B13="","",'申込必要事項'!$D$3)</f>
      </c>
      <c r="E13" s="162"/>
      <c r="F13" s="214"/>
      <c r="G13" s="163"/>
      <c r="H13" s="283"/>
      <c r="I13" s="284"/>
      <c r="J13" s="244"/>
      <c r="K13" s="244"/>
      <c r="L13" s="244"/>
      <c r="M13" s="245"/>
      <c r="N13" s="166">
        <f aca="true" t="shared" si="0" ref="N13:N44">IF(AND(F13="",H13=""),"",IF(OR(F13="",NOT(OR(F13="",E13=R13)),NOT(OR(H13="",E13=S13))),"学年、種目選択エラー",""))</f>
      </c>
      <c r="O13" s="5" t="str">
        <f>IF('参加人数'!E5="","",'参加人数'!E5)</f>
        <v>3年100m</v>
      </c>
      <c r="Q13" s="2">
        <f aca="true" t="shared" si="1" ref="Q13:Q39">COUNTA(F13,H13)</f>
        <v>0</v>
      </c>
      <c r="R13" s="5">
        <f>IF(F13="","",VALUE(LEFT(F13,1)))</f>
      </c>
      <c r="S13" s="5">
        <f>IF(H13="","",VALUE(LEFT(H13,1)))</f>
      </c>
      <c r="U13" s="211">
        <f>IF(OR(F13="6年80mH",F13="6年走高跳"),1,IF(OR(F13="6年走幅跳",F13="6年ｼﾞｬﾍﾞﾘｯｸﾎﾞｰﾙ投"),2,""))</f>
      </c>
      <c r="V13" s="211">
        <f>IF(OR(H13="6年80mH",H13="6年走高跳"),1,IF(OR(H13="6年走幅跳",H13="6年ｼﾞｬﾍﾞﾘｯｸﾎﾞｰﾙ投"),2,""))</f>
      </c>
      <c r="W13" s="213">
        <f>IF(V13="","",VALUE(U13&amp;V13))</f>
      </c>
    </row>
    <row r="14" spans="1:23" s="5" customFormat="1" ht="15.75" customHeight="1">
      <c r="A14" s="37">
        <v>2</v>
      </c>
      <c r="B14" s="60"/>
      <c r="C14" s="60"/>
      <c r="D14" s="260">
        <f>IF(B14="","",'申込必要事項'!$D$3)</f>
      </c>
      <c r="E14" s="162"/>
      <c r="F14" s="214"/>
      <c r="G14" s="163"/>
      <c r="H14" s="283"/>
      <c r="I14" s="284"/>
      <c r="J14" s="244"/>
      <c r="K14" s="244"/>
      <c r="L14" s="244"/>
      <c r="M14" s="245"/>
      <c r="N14" s="166">
        <f t="shared" si="0"/>
      </c>
      <c r="O14" s="5" t="str">
        <f>IF('参加人数'!E6="","",'参加人数'!E6)</f>
        <v>4年100m</v>
      </c>
      <c r="Q14" s="2">
        <f t="shared" si="1"/>
        <v>0</v>
      </c>
      <c r="R14" s="5">
        <f aca="true" t="shared" si="2" ref="R14:R39">IF(F14="","",VALUE(LEFT(F14,1)))</f>
      </c>
      <c r="S14" s="5">
        <f aca="true" t="shared" si="3" ref="S14:S39">IF(H14="","",VALUE(LEFT(H14,1)))</f>
      </c>
      <c r="U14" s="211">
        <f aca="true" t="shared" si="4" ref="U14:U59">IF(OR(F14="6年80mH",F14="6年走高跳"),1,IF(OR(F14="6年走幅跳",F14="6年ｼﾞｬﾍﾞﾘｯｸﾎﾞｰﾙ投"),2,""))</f>
      </c>
      <c r="V14" s="211">
        <f aca="true" t="shared" si="5" ref="V14:V59">IF(OR(H14="6年80mH",H14="6年走高跳"),1,IF(OR(H14="6年走幅跳",H14="6年ｼﾞｬﾍﾞﾘｯｸﾎﾞｰﾙ投"),2,""))</f>
      </c>
      <c r="W14" s="213">
        <f aca="true" t="shared" si="6" ref="W14:W59">IF(V14="","",VALUE(U14&amp;V14))</f>
      </c>
    </row>
    <row r="15" spans="1:23" s="5" customFormat="1" ht="15.75" customHeight="1">
      <c r="A15" s="37">
        <v>3</v>
      </c>
      <c r="B15" s="60"/>
      <c r="C15" s="60"/>
      <c r="D15" s="260">
        <f>IF(B15="","",'申込必要事項'!$D$3)</f>
      </c>
      <c r="E15" s="162"/>
      <c r="F15" s="214"/>
      <c r="G15" s="163"/>
      <c r="H15" s="283"/>
      <c r="I15" s="284"/>
      <c r="J15" s="244"/>
      <c r="K15" s="244"/>
      <c r="L15" s="244"/>
      <c r="M15" s="245"/>
      <c r="N15" s="166">
        <f t="shared" si="0"/>
      </c>
      <c r="O15" s="5" t="str">
        <f>IF('参加人数'!E7="","",'参加人数'!E7)</f>
        <v>5年100m</v>
      </c>
      <c r="Q15" s="2">
        <f t="shared" si="1"/>
        <v>0</v>
      </c>
      <c r="R15" s="5">
        <f t="shared" si="2"/>
      </c>
      <c r="S15" s="5">
        <f t="shared" si="3"/>
      </c>
      <c r="U15" s="211">
        <f t="shared" si="4"/>
      </c>
      <c r="V15" s="211">
        <f t="shared" si="5"/>
      </c>
      <c r="W15" s="213">
        <f t="shared" si="6"/>
      </c>
    </row>
    <row r="16" spans="1:23" s="5" customFormat="1" ht="15.75" customHeight="1">
      <c r="A16" s="37">
        <v>4</v>
      </c>
      <c r="B16" s="60"/>
      <c r="C16" s="60"/>
      <c r="D16" s="260">
        <f>IF(B16="","",'申込必要事項'!$D$3)</f>
      </c>
      <c r="E16" s="162"/>
      <c r="F16" s="214"/>
      <c r="G16" s="163"/>
      <c r="H16" s="283"/>
      <c r="I16" s="284"/>
      <c r="J16" s="244"/>
      <c r="K16" s="244"/>
      <c r="L16" s="244"/>
      <c r="M16" s="245"/>
      <c r="N16" s="166">
        <f t="shared" si="0"/>
      </c>
      <c r="O16" s="5" t="str">
        <f>IF('参加人数'!E8="","",'参加人数'!E8)</f>
        <v>6年100m</v>
      </c>
      <c r="Q16" s="2">
        <f t="shared" si="1"/>
        <v>0</v>
      </c>
      <c r="R16" s="5">
        <f t="shared" si="2"/>
      </c>
      <c r="S16" s="5">
        <f t="shared" si="3"/>
      </c>
      <c r="U16" s="211">
        <f t="shared" si="4"/>
      </c>
      <c r="V16" s="211">
        <f t="shared" si="5"/>
      </c>
      <c r="W16" s="213">
        <f t="shared" si="6"/>
      </c>
    </row>
    <row r="17" spans="1:23" s="5" customFormat="1" ht="15.75" customHeight="1">
      <c r="A17" s="37">
        <v>5</v>
      </c>
      <c r="B17" s="60"/>
      <c r="C17" s="60"/>
      <c r="D17" s="260">
        <f>IF(B17="","",'申込必要事項'!$D$3)</f>
      </c>
      <c r="E17" s="162"/>
      <c r="F17" s="214"/>
      <c r="G17" s="163"/>
      <c r="H17" s="283"/>
      <c r="I17" s="284"/>
      <c r="J17" s="244"/>
      <c r="K17" s="244"/>
      <c r="L17" s="244"/>
      <c r="M17" s="245"/>
      <c r="N17" s="166">
        <f t="shared" si="0"/>
      </c>
      <c r="O17" s="5" t="str">
        <f>IF('参加人数'!E9="","",'参加人数'!E9)</f>
        <v>3年800m</v>
      </c>
      <c r="Q17" s="2">
        <f t="shared" si="1"/>
        <v>0</v>
      </c>
      <c r="R17" s="5">
        <f t="shared" si="2"/>
      </c>
      <c r="S17" s="5">
        <f t="shared" si="3"/>
      </c>
      <c r="U17" s="211">
        <f t="shared" si="4"/>
      </c>
      <c r="V17" s="211">
        <f t="shared" si="5"/>
      </c>
      <c r="W17" s="213">
        <f t="shared" si="6"/>
      </c>
    </row>
    <row r="18" spans="1:23" s="5" customFormat="1" ht="15.75" customHeight="1">
      <c r="A18" s="37">
        <v>6</v>
      </c>
      <c r="B18" s="60"/>
      <c r="C18" s="60"/>
      <c r="D18" s="260">
        <f>IF(B18="","",'申込必要事項'!$D$3)</f>
      </c>
      <c r="E18" s="162"/>
      <c r="F18" s="214"/>
      <c r="G18" s="163"/>
      <c r="H18" s="283"/>
      <c r="I18" s="284"/>
      <c r="J18" s="244"/>
      <c r="K18" s="244"/>
      <c r="L18" s="244"/>
      <c r="M18" s="245"/>
      <c r="N18" s="166">
        <f t="shared" si="0"/>
      </c>
      <c r="O18" s="5" t="str">
        <f>IF('参加人数'!E10="","",'参加人数'!E10)</f>
        <v>4年800m</v>
      </c>
      <c r="Q18" s="2">
        <f t="shared" si="1"/>
        <v>0</v>
      </c>
      <c r="R18" s="5">
        <f t="shared" si="2"/>
      </c>
      <c r="S18" s="5">
        <f t="shared" si="3"/>
      </c>
      <c r="U18" s="211">
        <f t="shared" si="4"/>
      </c>
      <c r="V18" s="211">
        <f t="shared" si="5"/>
      </c>
      <c r="W18" s="213">
        <f t="shared" si="6"/>
      </c>
    </row>
    <row r="19" spans="1:23" s="5" customFormat="1" ht="15.75" customHeight="1">
      <c r="A19" s="37">
        <v>7</v>
      </c>
      <c r="B19" s="60"/>
      <c r="C19" s="60"/>
      <c r="D19" s="260">
        <f>IF(B19="","",'申込必要事項'!$D$3)</f>
      </c>
      <c r="E19" s="162"/>
      <c r="F19" s="214"/>
      <c r="G19" s="163"/>
      <c r="H19" s="283"/>
      <c r="I19" s="284"/>
      <c r="J19" s="244"/>
      <c r="K19" s="244"/>
      <c r="L19" s="244"/>
      <c r="M19" s="245"/>
      <c r="N19" s="166">
        <f t="shared" si="0"/>
      </c>
      <c r="O19" s="5" t="str">
        <f>IF('参加人数'!E11="","",'参加人数'!E11)</f>
        <v>5年800m</v>
      </c>
      <c r="Q19" s="2">
        <f t="shared" si="1"/>
        <v>0</v>
      </c>
      <c r="R19" s="5">
        <f t="shared" si="2"/>
      </c>
      <c r="S19" s="5">
        <f t="shared" si="3"/>
      </c>
      <c r="U19" s="211">
        <f t="shared" si="4"/>
      </c>
      <c r="V19" s="211">
        <f t="shared" si="5"/>
      </c>
      <c r="W19" s="213">
        <f t="shared" si="6"/>
      </c>
    </row>
    <row r="20" spans="1:23" s="5" customFormat="1" ht="15.75" customHeight="1">
      <c r="A20" s="37">
        <v>8</v>
      </c>
      <c r="B20" s="60"/>
      <c r="C20" s="60"/>
      <c r="D20" s="260">
        <f>IF(B20="","",'申込必要事項'!$D$3)</f>
      </c>
      <c r="E20" s="162"/>
      <c r="F20" s="214"/>
      <c r="G20" s="163"/>
      <c r="H20" s="283"/>
      <c r="I20" s="284"/>
      <c r="J20" s="244"/>
      <c r="K20" s="244"/>
      <c r="L20" s="244"/>
      <c r="M20" s="245"/>
      <c r="N20" s="166">
        <f t="shared" si="0"/>
      </c>
      <c r="O20" s="5" t="str">
        <f>IF('参加人数'!E12="","",'参加人数'!E12)</f>
        <v>6年800m</v>
      </c>
      <c r="Q20" s="2">
        <f t="shared" si="1"/>
        <v>0</v>
      </c>
      <c r="R20" s="5">
        <f t="shared" si="2"/>
      </c>
      <c r="S20" s="5">
        <f t="shared" si="3"/>
      </c>
      <c r="U20" s="211">
        <f t="shared" si="4"/>
      </c>
      <c r="V20" s="211">
        <f t="shared" si="5"/>
      </c>
      <c r="W20" s="213">
        <f t="shared" si="6"/>
      </c>
    </row>
    <row r="21" spans="1:23" s="5" customFormat="1" ht="15.75" customHeight="1">
      <c r="A21" s="37">
        <v>9</v>
      </c>
      <c r="B21" s="60"/>
      <c r="C21" s="60"/>
      <c r="D21" s="260">
        <f>IF(B21="","",'申込必要事項'!$D$3)</f>
      </c>
      <c r="E21" s="162"/>
      <c r="F21" s="214"/>
      <c r="G21" s="163"/>
      <c r="H21" s="283"/>
      <c r="I21" s="284"/>
      <c r="J21" s="244"/>
      <c r="K21" s="244"/>
      <c r="L21" s="244"/>
      <c r="M21" s="245"/>
      <c r="N21" s="166">
        <f t="shared" si="0"/>
      </c>
      <c r="O21" s="5" t="str">
        <f>IF('参加人数'!E13="","",'参加人数'!E13)</f>
        <v>5年80mH</v>
      </c>
      <c r="Q21" s="2">
        <f t="shared" si="1"/>
        <v>0</v>
      </c>
      <c r="R21" s="5">
        <f t="shared" si="2"/>
      </c>
      <c r="S21" s="5">
        <f t="shared" si="3"/>
      </c>
      <c r="U21" s="211">
        <f t="shared" si="4"/>
      </c>
      <c r="V21" s="211">
        <f t="shared" si="5"/>
      </c>
      <c r="W21" s="213">
        <f t="shared" si="6"/>
      </c>
    </row>
    <row r="22" spans="1:23" s="5" customFormat="1" ht="15.75" customHeight="1">
      <c r="A22" s="37">
        <v>10</v>
      </c>
      <c r="B22" s="60"/>
      <c r="C22" s="60"/>
      <c r="D22" s="260">
        <f>IF(B22="","",'申込必要事項'!$D$3)</f>
      </c>
      <c r="E22" s="162"/>
      <c r="F22" s="214"/>
      <c r="G22" s="163"/>
      <c r="H22" s="283"/>
      <c r="I22" s="284"/>
      <c r="J22" s="244"/>
      <c r="K22" s="244"/>
      <c r="L22" s="244"/>
      <c r="M22" s="245"/>
      <c r="N22" s="166">
        <f t="shared" si="0"/>
      </c>
      <c r="O22" s="5" t="str">
        <f>IF('参加人数'!E14="","",'参加人数'!E14)</f>
        <v>6年80mH</v>
      </c>
      <c r="Q22" s="2">
        <f t="shared" si="1"/>
        <v>0</v>
      </c>
      <c r="R22" s="5">
        <f t="shared" si="2"/>
      </c>
      <c r="S22" s="5">
        <f t="shared" si="3"/>
      </c>
      <c r="U22" s="211">
        <f t="shared" si="4"/>
      </c>
      <c r="V22" s="211">
        <f t="shared" si="5"/>
      </c>
      <c r="W22" s="213">
        <f t="shared" si="6"/>
      </c>
    </row>
    <row r="23" spans="1:23" s="5" customFormat="1" ht="15.75" customHeight="1">
      <c r="A23" s="37">
        <v>11</v>
      </c>
      <c r="B23" s="60"/>
      <c r="C23" s="60"/>
      <c r="D23" s="260">
        <f>IF(B23="","",'申込必要事項'!$D$3)</f>
      </c>
      <c r="E23" s="162"/>
      <c r="F23" s="214"/>
      <c r="G23" s="163"/>
      <c r="H23" s="283"/>
      <c r="I23" s="284"/>
      <c r="J23" s="244"/>
      <c r="K23" s="244"/>
      <c r="L23" s="244"/>
      <c r="M23" s="245"/>
      <c r="N23" s="166">
        <f t="shared" si="0"/>
      </c>
      <c r="O23" s="5" t="str">
        <f>IF('参加人数'!E15="","",'参加人数'!E15)</f>
        <v>5年走高跳</v>
      </c>
      <c r="Q23" s="2">
        <f t="shared" si="1"/>
        <v>0</v>
      </c>
      <c r="R23" s="5">
        <f t="shared" si="2"/>
      </c>
      <c r="S23" s="5">
        <f t="shared" si="3"/>
      </c>
      <c r="U23" s="211">
        <f t="shared" si="4"/>
      </c>
      <c r="V23" s="211">
        <f t="shared" si="5"/>
      </c>
      <c r="W23" s="213">
        <f t="shared" si="6"/>
      </c>
    </row>
    <row r="24" spans="1:23" s="5" customFormat="1" ht="15.75" customHeight="1">
      <c r="A24" s="37">
        <v>12</v>
      </c>
      <c r="B24" s="60"/>
      <c r="C24" s="60"/>
      <c r="D24" s="260">
        <f>IF(B24="","",'申込必要事項'!$D$3)</f>
      </c>
      <c r="E24" s="162"/>
      <c r="F24" s="214"/>
      <c r="G24" s="163"/>
      <c r="H24" s="283"/>
      <c r="I24" s="284"/>
      <c r="J24" s="244"/>
      <c r="K24" s="244"/>
      <c r="L24" s="244"/>
      <c r="M24" s="245"/>
      <c r="N24" s="166">
        <f t="shared" si="0"/>
      </c>
      <c r="O24" s="5" t="str">
        <f>IF('参加人数'!E16="","",'参加人数'!E16)</f>
        <v>6年走高跳</v>
      </c>
      <c r="Q24" s="2">
        <f t="shared" si="1"/>
        <v>0</v>
      </c>
      <c r="R24" s="5">
        <f t="shared" si="2"/>
      </c>
      <c r="S24" s="5">
        <f t="shared" si="3"/>
      </c>
      <c r="U24" s="211">
        <f t="shared" si="4"/>
      </c>
      <c r="V24" s="211">
        <f t="shared" si="5"/>
      </c>
      <c r="W24" s="213">
        <f t="shared" si="6"/>
      </c>
    </row>
    <row r="25" spans="1:23" s="5" customFormat="1" ht="15.75" customHeight="1">
      <c r="A25" s="37">
        <v>13</v>
      </c>
      <c r="B25" s="60"/>
      <c r="C25" s="60"/>
      <c r="D25" s="260">
        <f>IF(B25="","",'申込必要事項'!$D$3)</f>
      </c>
      <c r="E25" s="162"/>
      <c r="F25" s="214"/>
      <c r="G25" s="163"/>
      <c r="H25" s="283"/>
      <c r="I25" s="284"/>
      <c r="J25" s="244"/>
      <c r="K25" s="244"/>
      <c r="L25" s="244"/>
      <c r="M25" s="245"/>
      <c r="N25" s="166">
        <f t="shared" si="0"/>
      </c>
      <c r="O25" s="5" t="str">
        <f>IF('参加人数'!E17="","",'参加人数'!E17)</f>
        <v>4年走幅跳</v>
      </c>
      <c r="Q25" s="2">
        <f t="shared" si="1"/>
        <v>0</v>
      </c>
      <c r="R25" s="5">
        <f t="shared" si="2"/>
      </c>
      <c r="S25" s="5">
        <f t="shared" si="3"/>
      </c>
      <c r="U25" s="211">
        <f t="shared" si="4"/>
      </c>
      <c r="V25" s="211">
        <f t="shared" si="5"/>
      </c>
      <c r="W25" s="213">
        <f t="shared" si="6"/>
      </c>
    </row>
    <row r="26" spans="1:23" s="5" customFormat="1" ht="15.75" customHeight="1">
      <c r="A26" s="37">
        <v>14</v>
      </c>
      <c r="B26" s="60"/>
      <c r="C26" s="60"/>
      <c r="D26" s="260">
        <f>IF(B26="","",'申込必要事項'!$D$3)</f>
      </c>
      <c r="E26" s="162"/>
      <c r="F26" s="214"/>
      <c r="G26" s="163"/>
      <c r="H26" s="283"/>
      <c r="I26" s="284"/>
      <c r="J26" s="244"/>
      <c r="K26" s="244"/>
      <c r="L26" s="244"/>
      <c r="M26" s="245"/>
      <c r="N26" s="166">
        <f t="shared" si="0"/>
      </c>
      <c r="O26" s="5" t="str">
        <f>IF('参加人数'!E18="","",'参加人数'!E18)</f>
        <v>5年走幅跳</v>
      </c>
      <c r="Q26" s="2">
        <f t="shared" si="1"/>
        <v>0</v>
      </c>
      <c r="R26" s="5">
        <f t="shared" si="2"/>
      </c>
      <c r="S26" s="5">
        <f t="shared" si="3"/>
      </c>
      <c r="U26" s="211">
        <f t="shared" si="4"/>
      </c>
      <c r="V26" s="211">
        <f t="shared" si="5"/>
      </c>
      <c r="W26" s="213">
        <f t="shared" si="6"/>
      </c>
    </row>
    <row r="27" spans="1:23" s="5" customFormat="1" ht="15.75" customHeight="1">
      <c r="A27" s="37">
        <v>15</v>
      </c>
      <c r="B27" s="60"/>
      <c r="C27" s="60"/>
      <c r="D27" s="260">
        <f>IF(B27="","",'申込必要事項'!$D$3)</f>
      </c>
      <c r="E27" s="162"/>
      <c r="F27" s="214"/>
      <c r="G27" s="163"/>
      <c r="H27" s="283"/>
      <c r="I27" s="284"/>
      <c r="J27" s="244"/>
      <c r="K27" s="244"/>
      <c r="L27" s="244"/>
      <c r="M27" s="245"/>
      <c r="N27" s="166">
        <f t="shared" si="0"/>
      </c>
      <c r="O27" s="5" t="str">
        <f>IF('参加人数'!E19="","",'参加人数'!E19)</f>
        <v>6年走幅跳</v>
      </c>
      <c r="Q27" s="2">
        <f t="shared" si="1"/>
        <v>0</v>
      </c>
      <c r="R27" s="5">
        <f t="shared" si="2"/>
      </c>
      <c r="S27" s="5">
        <f t="shared" si="3"/>
      </c>
      <c r="U27" s="211">
        <f t="shared" si="4"/>
      </c>
      <c r="V27" s="211">
        <f t="shared" si="5"/>
      </c>
      <c r="W27" s="213">
        <f t="shared" si="6"/>
      </c>
    </row>
    <row r="28" spans="1:23" s="5" customFormat="1" ht="15.75" customHeight="1">
      <c r="A28" s="37">
        <v>16</v>
      </c>
      <c r="B28" s="60"/>
      <c r="C28" s="60"/>
      <c r="D28" s="260">
        <f>IF(B28="","",'申込必要事項'!$D$3)</f>
      </c>
      <c r="E28" s="162"/>
      <c r="F28" s="214"/>
      <c r="G28" s="163"/>
      <c r="H28" s="283"/>
      <c r="I28" s="284"/>
      <c r="J28" s="244"/>
      <c r="K28" s="244"/>
      <c r="L28" s="244"/>
      <c r="M28" s="245"/>
      <c r="N28" s="166">
        <f t="shared" si="0"/>
      </c>
      <c r="O28" s="5" t="str">
        <f>IF('参加人数'!E20="","",'参加人数'!E20)</f>
        <v>3年ｼﾞｬﾍﾞﾘｯｸﾎﾞｰﾙ投</v>
      </c>
      <c r="Q28" s="2">
        <f t="shared" si="1"/>
        <v>0</v>
      </c>
      <c r="R28" s="5">
        <f t="shared" si="2"/>
      </c>
      <c r="S28" s="5">
        <f t="shared" si="3"/>
      </c>
      <c r="U28" s="211">
        <f t="shared" si="4"/>
      </c>
      <c r="V28" s="211">
        <f t="shared" si="5"/>
      </c>
      <c r="W28" s="213">
        <f t="shared" si="6"/>
      </c>
    </row>
    <row r="29" spans="1:23" s="5" customFormat="1" ht="15.75" customHeight="1">
      <c r="A29" s="37">
        <v>17</v>
      </c>
      <c r="B29" s="60"/>
      <c r="C29" s="60"/>
      <c r="D29" s="260">
        <f>IF(B29="","",'申込必要事項'!$D$3)</f>
      </c>
      <c r="E29" s="162"/>
      <c r="F29" s="214"/>
      <c r="G29" s="163"/>
      <c r="H29" s="283"/>
      <c r="I29" s="284"/>
      <c r="J29" s="244"/>
      <c r="K29" s="244"/>
      <c r="L29" s="244"/>
      <c r="M29" s="245"/>
      <c r="N29" s="166">
        <f t="shared" si="0"/>
      </c>
      <c r="O29" s="5" t="str">
        <f>IF('参加人数'!E21="","",'参加人数'!E21)</f>
        <v>4年ｼﾞｬﾍﾞﾘｯｸﾎﾞｰﾙ投</v>
      </c>
      <c r="Q29" s="2">
        <f t="shared" si="1"/>
        <v>0</v>
      </c>
      <c r="R29" s="5">
        <f t="shared" si="2"/>
      </c>
      <c r="S29" s="5">
        <f t="shared" si="3"/>
      </c>
      <c r="U29" s="211">
        <f t="shared" si="4"/>
      </c>
      <c r="V29" s="211">
        <f t="shared" si="5"/>
      </c>
      <c r="W29" s="213">
        <f t="shared" si="6"/>
      </c>
    </row>
    <row r="30" spans="1:23" s="5" customFormat="1" ht="15.75" customHeight="1">
      <c r="A30" s="37">
        <v>18</v>
      </c>
      <c r="B30" s="60"/>
      <c r="C30" s="60"/>
      <c r="D30" s="260">
        <f>IF(B30="","",'申込必要事項'!$D$3)</f>
      </c>
      <c r="E30" s="162"/>
      <c r="F30" s="214"/>
      <c r="G30" s="163"/>
      <c r="H30" s="283"/>
      <c r="I30" s="284"/>
      <c r="J30" s="244"/>
      <c r="K30" s="244"/>
      <c r="L30" s="244"/>
      <c r="M30" s="245"/>
      <c r="N30" s="166">
        <f t="shared" si="0"/>
      </c>
      <c r="O30" s="5" t="str">
        <f>IF('参加人数'!E22="","",'参加人数'!E22)</f>
        <v>5年ｼﾞｬﾍﾞﾘｯｸﾎﾞｰﾙ投</v>
      </c>
      <c r="Q30" s="2">
        <f t="shared" si="1"/>
        <v>0</v>
      </c>
      <c r="R30" s="5">
        <f t="shared" si="2"/>
      </c>
      <c r="S30" s="5">
        <f t="shared" si="3"/>
      </c>
      <c r="U30" s="211">
        <f t="shared" si="4"/>
      </c>
      <c r="V30" s="211">
        <f t="shared" si="5"/>
      </c>
      <c r="W30" s="213">
        <f t="shared" si="6"/>
      </c>
    </row>
    <row r="31" spans="1:23" s="5" customFormat="1" ht="15.75" customHeight="1">
      <c r="A31" s="37">
        <v>19</v>
      </c>
      <c r="B31" s="60"/>
      <c r="C31" s="60"/>
      <c r="D31" s="260">
        <f>IF(B31="","",'申込必要事項'!$D$3)</f>
      </c>
      <c r="E31" s="162"/>
      <c r="F31" s="214"/>
      <c r="G31" s="163"/>
      <c r="H31" s="283"/>
      <c r="I31" s="284"/>
      <c r="J31" s="244"/>
      <c r="K31" s="244"/>
      <c r="L31" s="244"/>
      <c r="M31" s="245"/>
      <c r="N31" s="166">
        <f t="shared" si="0"/>
      </c>
      <c r="O31" s="5" t="str">
        <f>IF('参加人数'!E23="","",'参加人数'!E23)</f>
        <v>6年ｼﾞｬﾍﾞﾘｯｸﾎﾞｰﾙ投</v>
      </c>
      <c r="Q31" s="2">
        <f t="shared" si="1"/>
        <v>0</v>
      </c>
      <c r="R31" s="5">
        <f t="shared" si="2"/>
      </c>
      <c r="S31" s="5">
        <f t="shared" si="3"/>
      </c>
      <c r="U31" s="211">
        <f t="shared" si="4"/>
      </c>
      <c r="V31" s="211">
        <f t="shared" si="5"/>
      </c>
      <c r="W31" s="213">
        <f t="shared" si="6"/>
      </c>
    </row>
    <row r="32" spans="1:23" s="5" customFormat="1" ht="15.75" customHeight="1">
      <c r="A32" s="37">
        <v>20</v>
      </c>
      <c r="B32" s="60"/>
      <c r="C32" s="60"/>
      <c r="D32" s="260">
        <f>IF(B32="","",'申込必要事項'!$D$3)</f>
      </c>
      <c r="E32" s="162"/>
      <c r="F32" s="214"/>
      <c r="G32" s="163"/>
      <c r="H32" s="283"/>
      <c r="I32" s="284"/>
      <c r="J32" s="244"/>
      <c r="K32" s="244"/>
      <c r="L32" s="244"/>
      <c r="M32" s="245"/>
      <c r="N32" s="166">
        <f t="shared" si="0"/>
      </c>
      <c r="O32" s="5" t="str">
        <f>IF('参加人数'!E24="","",'参加人数'!E24)</f>
        <v>6年砲丸投</v>
      </c>
      <c r="Q32" s="2">
        <f t="shared" si="1"/>
        <v>0</v>
      </c>
      <c r="R32" s="5">
        <f t="shared" si="2"/>
      </c>
      <c r="S32" s="5">
        <f t="shared" si="3"/>
      </c>
      <c r="U32" s="211">
        <f t="shared" si="4"/>
      </c>
      <c r="V32" s="211">
        <f t="shared" si="5"/>
      </c>
      <c r="W32" s="213">
        <f t="shared" si="6"/>
      </c>
    </row>
    <row r="33" spans="1:23" s="5" customFormat="1" ht="15.75" customHeight="1">
      <c r="A33" s="37">
        <v>21</v>
      </c>
      <c r="B33" s="60"/>
      <c r="C33" s="60"/>
      <c r="D33" s="260">
        <f>IF(B33="","",'申込必要事項'!$D$3)</f>
      </c>
      <c r="E33" s="162"/>
      <c r="F33" s="214"/>
      <c r="G33" s="163"/>
      <c r="H33" s="283"/>
      <c r="I33" s="284"/>
      <c r="J33" s="244"/>
      <c r="K33" s="244"/>
      <c r="L33" s="244"/>
      <c r="M33" s="245"/>
      <c r="N33" s="166">
        <f t="shared" si="0"/>
      </c>
      <c r="O33" s="5" t="str">
        <f>IF('参加人数'!E25="","",'参加人数'!E25)</f>
        <v>6年ｺﾝﾊﾞｲﾝﾄﾞA</v>
      </c>
      <c r="Q33" s="2">
        <f t="shared" si="1"/>
        <v>0</v>
      </c>
      <c r="R33" s="5">
        <f t="shared" si="2"/>
      </c>
      <c r="S33" s="5">
        <f t="shared" si="3"/>
      </c>
      <c r="U33" s="211">
        <f t="shared" si="4"/>
      </c>
      <c r="V33" s="211">
        <f t="shared" si="5"/>
      </c>
      <c r="W33" s="213">
        <f t="shared" si="6"/>
      </c>
    </row>
    <row r="34" spans="1:23" s="5" customFormat="1" ht="15.75" customHeight="1">
      <c r="A34" s="37">
        <v>22</v>
      </c>
      <c r="B34" s="60"/>
      <c r="C34" s="60"/>
      <c r="D34" s="260">
        <f>IF(B34="","",'申込必要事項'!$D$3)</f>
      </c>
      <c r="E34" s="162"/>
      <c r="F34" s="214"/>
      <c r="G34" s="163"/>
      <c r="H34" s="283"/>
      <c r="I34" s="284"/>
      <c r="J34" s="244"/>
      <c r="K34" s="244"/>
      <c r="L34" s="244"/>
      <c r="M34" s="245"/>
      <c r="N34" s="166">
        <f t="shared" si="0"/>
      </c>
      <c r="O34" s="5" t="str">
        <f>IF('参加人数'!E26="","",'参加人数'!E26)</f>
        <v>6年ｺﾝﾊﾞｲﾝﾄﾞB</v>
      </c>
      <c r="Q34" s="2">
        <f t="shared" si="1"/>
        <v>0</v>
      </c>
      <c r="R34" s="5">
        <f t="shared" si="2"/>
      </c>
      <c r="S34" s="5">
        <f t="shared" si="3"/>
      </c>
      <c r="U34" s="211">
        <f t="shared" si="4"/>
      </c>
      <c r="V34" s="211">
        <f t="shared" si="5"/>
      </c>
      <c r="W34" s="213">
        <f t="shared" si="6"/>
      </c>
    </row>
    <row r="35" spans="1:23" s="5" customFormat="1" ht="15.75" customHeight="1">
      <c r="A35" s="37">
        <v>23</v>
      </c>
      <c r="B35" s="60"/>
      <c r="C35" s="60"/>
      <c r="D35" s="260">
        <f>IF(B35="","",'申込必要事項'!$D$3)</f>
      </c>
      <c r="E35" s="162"/>
      <c r="F35" s="214"/>
      <c r="G35" s="163"/>
      <c r="H35" s="283"/>
      <c r="I35" s="284"/>
      <c r="J35" s="244"/>
      <c r="K35" s="244"/>
      <c r="L35" s="244"/>
      <c r="M35" s="245"/>
      <c r="N35" s="166">
        <f t="shared" si="0"/>
      </c>
      <c r="Q35" s="2">
        <f t="shared" si="1"/>
        <v>0</v>
      </c>
      <c r="R35" s="5">
        <f t="shared" si="2"/>
      </c>
      <c r="S35" s="5">
        <f t="shared" si="3"/>
      </c>
      <c r="U35" s="211">
        <f t="shared" si="4"/>
      </c>
      <c r="V35" s="211">
        <f t="shared" si="5"/>
      </c>
      <c r="W35" s="213">
        <f t="shared" si="6"/>
      </c>
    </row>
    <row r="36" spans="1:23" s="5" customFormat="1" ht="15.75" customHeight="1">
      <c r="A36" s="37">
        <v>24</v>
      </c>
      <c r="B36" s="60"/>
      <c r="C36" s="60"/>
      <c r="D36" s="260">
        <f>IF(B36="","",'申込必要事項'!$D$3)</f>
      </c>
      <c r="E36" s="162"/>
      <c r="F36" s="214"/>
      <c r="G36" s="163"/>
      <c r="H36" s="283"/>
      <c r="I36" s="284"/>
      <c r="J36" s="244"/>
      <c r="K36" s="244"/>
      <c r="L36" s="244"/>
      <c r="M36" s="245"/>
      <c r="N36" s="166">
        <f t="shared" si="0"/>
      </c>
      <c r="Q36" s="2">
        <f t="shared" si="1"/>
        <v>0</v>
      </c>
      <c r="R36" s="5">
        <f t="shared" si="2"/>
      </c>
      <c r="S36" s="5">
        <f t="shared" si="3"/>
      </c>
      <c r="U36" s="211">
        <f t="shared" si="4"/>
      </c>
      <c r="V36" s="211">
        <f t="shared" si="5"/>
      </c>
      <c r="W36" s="213">
        <f t="shared" si="6"/>
      </c>
    </row>
    <row r="37" spans="1:23" s="5" customFormat="1" ht="15.75" customHeight="1">
      <c r="A37" s="37">
        <v>25</v>
      </c>
      <c r="B37" s="60"/>
      <c r="C37" s="60"/>
      <c r="D37" s="260">
        <f>IF(B37="","",'申込必要事項'!$D$3)</f>
      </c>
      <c r="E37" s="162"/>
      <c r="F37" s="214"/>
      <c r="G37" s="163"/>
      <c r="H37" s="283"/>
      <c r="I37" s="284"/>
      <c r="J37" s="244"/>
      <c r="K37" s="244"/>
      <c r="L37" s="244"/>
      <c r="M37" s="245"/>
      <c r="N37" s="166">
        <f t="shared" si="0"/>
      </c>
      <c r="Q37" s="2">
        <f t="shared" si="1"/>
        <v>0</v>
      </c>
      <c r="R37" s="5">
        <f t="shared" si="2"/>
      </c>
      <c r="S37" s="5">
        <f t="shared" si="3"/>
      </c>
      <c r="U37" s="211">
        <f t="shared" si="4"/>
      </c>
      <c r="V37" s="211">
        <f t="shared" si="5"/>
      </c>
      <c r="W37" s="213">
        <f t="shared" si="6"/>
      </c>
    </row>
    <row r="38" spans="1:23" s="5" customFormat="1" ht="15.75" customHeight="1">
      <c r="A38" s="37">
        <v>26</v>
      </c>
      <c r="B38" s="60"/>
      <c r="C38" s="60"/>
      <c r="D38" s="260">
        <f>IF(B38="","",'申込必要事項'!$D$3)</f>
      </c>
      <c r="E38" s="162"/>
      <c r="F38" s="214"/>
      <c r="G38" s="163"/>
      <c r="H38" s="283"/>
      <c r="I38" s="284"/>
      <c r="J38" s="244"/>
      <c r="K38" s="244"/>
      <c r="L38" s="244"/>
      <c r="M38" s="245"/>
      <c r="N38" s="166">
        <f t="shared" si="0"/>
      </c>
      <c r="Q38" s="2">
        <f t="shared" si="1"/>
        <v>0</v>
      </c>
      <c r="R38" s="5">
        <f t="shared" si="2"/>
      </c>
      <c r="S38" s="5">
        <f t="shared" si="3"/>
      </c>
      <c r="U38" s="211">
        <f t="shared" si="4"/>
      </c>
      <c r="V38" s="211">
        <f t="shared" si="5"/>
      </c>
      <c r="W38" s="213">
        <f t="shared" si="6"/>
      </c>
    </row>
    <row r="39" spans="1:23" s="5" customFormat="1" ht="15.75" customHeight="1">
      <c r="A39" s="37">
        <v>27</v>
      </c>
      <c r="B39" s="60"/>
      <c r="C39" s="60"/>
      <c r="D39" s="260">
        <f>IF(B39="","",'申込必要事項'!$D$3)</f>
      </c>
      <c r="E39" s="162"/>
      <c r="F39" s="214"/>
      <c r="G39" s="163"/>
      <c r="H39" s="283"/>
      <c r="I39" s="284"/>
      <c r="J39" s="244"/>
      <c r="K39" s="244"/>
      <c r="L39" s="244"/>
      <c r="M39" s="245"/>
      <c r="N39" s="166">
        <f t="shared" si="0"/>
      </c>
      <c r="Q39" s="2">
        <f t="shared" si="1"/>
        <v>0</v>
      </c>
      <c r="R39" s="5">
        <f t="shared" si="2"/>
      </c>
      <c r="S39" s="5">
        <f t="shared" si="3"/>
      </c>
      <c r="U39" s="211">
        <f t="shared" si="4"/>
      </c>
      <c r="V39" s="211">
        <f t="shared" si="5"/>
      </c>
      <c r="W39" s="213">
        <f t="shared" si="6"/>
      </c>
    </row>
    <row r="40" spans="1:23" s="5" customFormat="1" ht="15.75" customHeight="1">
      <c r="A40" s="37">
        <v>28</v>
      </c>
      <c r="B40" s="60"/>
      <c r="C40" s="60"/>
      <c r="D40" s="260">
        <f>IF(B40="","",'申込必要事項'!$D$3)</f>
      </c>
      <c r="E40" s="162"/>
      <c r="F40" s="214"/>
      <c r="G40" s="163"/>
      <c r="H40" s="283"/>
      <c r="I40" s="284"/>
      <c r="J40" s="244"/>
      <c r="K40" s="244"/>
      <c r="L40" s="244"/>
      <c r="M40" s="245"/>
      <c r="N40" s="166">
        <f t="shared" si="0"/>
      </c>
      <c r="Q40" s="2">
        <f aca="true" t="shared" si="7" ref="Q40:Q59">COUNTA(F40,H40)</f>
        <v>0</v>
      </c>
      <c r="R40" s="5">
        <f aca="true" t="shared" si="8" ref="R40:R59">IF(F40="","",VALUE(LEFT(F40,1)))</f>
      </c>
      <c r="S40" s="5">
        <f aca="true" t="shared" si="9" ref="S40:S59">IF(H40="","",VALUE(LEFT(H40,1)))</f>
      </c>
      <c r="U40" s="211">
        <f t="shared" si="4"/>
      </c>
      <c r="V40" s="211">
        <f t="shared" si="5"/>
      </c>
      <c r="W40" s="213">
        <f t="shared" si="6"/>
      </c>
    </row>
    <row r="41" spans="1:23" s="5" customFormat="1" ht="15.75" customHeight="1">
      <c r="A41" s="37">
        <v>29</v>
      </c>
      <c r="B41" s="60"/>
      <c r="C41" s="60"/>
      <c r="D41" s="260">
        <f>IF(B41="","",'申込必要事項'!$D$3)</f>
      </c>
      <c r="E41" s="162"/>
      <c r="F41" s="214"/>
      <c r="G41" s="163"/>
      <c r="H41" s="283"/>
      <c r="I41" s="284"/>
      <c r="J41" s="244"/>
      <c r="K41" s="244"/>
      <c r="L41" s="244"/>
      <c r="M41" s="245"/>
      <c r="N41" s="166">
        <f t="shared" si="0"/>
      </c>
      <c r="Q41" s="2">
        <f t="shared" si="7"/>
        <v>0</v>
      </c>
      <c r="R41" s="5">
        <f t="shared" si="8"/>
      </c>
      <c r="S41" s="5">
        <f t="shared" si="9"/>
      </c>
      <c r="U41" s="211">
        <f t="shared" si="4"/>
      </c>
      <c r="V41" s="211">
        <f t="shared" si="5"/>
      </c>
      <c r="W41" s="213">
        <f t="shared" si="6"/>
      </c>
    </row>
    <row r="42" spans="1:23" s="5" customFormat="1" ht="15.75" customHeight="1">
      <c r="A42" s="37">
        <v>30</v>
      </c>
      <c r="B42" s="60"/>
      <c r="C42" s="60"/>
      <c r="D42" s="260">
        <f>IF(B42="","",'申込必要事項'!$D$3)</f>
      </c>
      <c r="E42" s="162"/>
      <c r="F42" s="214"/>
      <c r="G42" s="163"/>
      <c r="H42" s="283"/>
      <c r="I42" s="284"/>
      <c r="J42" s="244"/>
      <c r="K42" s="244"/>
      <c r="L42" s="244"/>
      <c r="M42" s="245"/>
      <c r="N42" s="166">
        <f t="shared" si="0"/>
      </c>
      <c r="Q42" s="2">
        <f t="shared" si="7"/>
        <v>0</v>
      </c>
      <c r="R42" s="5">
        <f t="shared" si="8"/>
      </c>
      <c r="S42" s="5">
        <f t="shared" si="9"/>
      </c>
      <c r="U42" s="211">
        <f t="shared" si="4"/>
      </c>
      <c r="V42" s="211">
        <f t="shared" si="5"/>
      </c>
      <c r="W42" s="213">
        <f t="shared" si="6"/>
      </c>
    </row>
    <row r="43" spans="1:23" s="5" customFormat="1" ht="15.75" customHeight="1">
      <c r="A43" s="37">
        <v>31</v>
      </c>
      <c r="B43" s="60"/>
      <c r="C43" s="60"/>
      <c r="D43" s="260">
        <f>IF(B43="","",'申込必要事項'!$D$3)</f>
      </c>
      <c r="E43" s="162"/>
      <c r="F43" s="214"/>
      <c r="G43" s="163"/>
      <c r="H43" s="283"/>
      <c r="I43" s="284"/>
      <c r="J43" s="244"/>
      <c r="K43" s="244"/>
      <c r="L43" s="244"/>
      <c r="M43" s="245"/>
      <c r="N43" s="166">
        <f t="shared" si="0"/>
      </c>
      <c r="Q43" s="2">
        <f t="shared" si="7"/>
        <v>0</v>
      </c>
      <c r="R43" s="5">
        <f t="shared" si="8"/>
      </c>
      <c r="S43" s="5">
        <f t="shared" si="9"/>
      </c>
      <c r="U43" s="211">
        <f t="shared" si="4"/>
      </c>
      <c r="V43" s="211">
        <f t="shared" si="5"/>
      </c>
      <c r="W43" s="213">
        <f t="shared" si="6"/>
      </c>
    </row>
    <row r="44" spans="1:23" s="5" customFormat="1" ht="15.75" customHeight="1">
      <c r="A44" s="37">
        <v>32</v>
      </c>
      <c r="B44" s="60"/>
      <c r="C44" s="60"/>
      <c r="D44" s="260">
        <f>IF(B44="","",'申込必要事項'!$D$3)</f>
      </c>
      <c r="E44" s="162"/>
      <c r="F44" s="214"/>
      <c r="G44" s="163"/>
      <c r="H44" s="283"/>
      <c r="I44" s="284"/>
      <c r="J44" s="244"/>
      <c r="K44" s="244"/>
      <c r="L44" s="244"/>
      <c r="M44" s="245"/>
      <c r="N44" s="166">
        <f t="shared" si="0"/>
      </c>
      <c r="Q44" s="2">
        <f t="shared" si="7"/>
        <v>0</v>
      </c>
      <c r="R44" s="5">
        <f t="shared" si="8"/>
      </c>
      <c r="S44" s="5">
        <f t="shared" si="9"/>
      </c>
      <c r="U44" s="211">
        <f t="shared" si="4"/>
      </c>
      <c r="V44" s="211">
        <f t="shared" si="5"/>
      </c>
      <c r="W44" s="213">
        <f t="shared" si="6"/>
      </c>
    </row>
    <row r="45" spans="1:23" s="5" customFormat="1" ht="15.75" customHeight="1">
      <c r="A45" s="37">
        <v>33</v>
      </c>
      <c r="B45" s="60"/>
      <c r="C45" s="60"/>
      <c r="D45" s="260">
        <f>IF(B45="","",'申込必要事項'!$D$3)</f>
      </c>
      <c r="E45" s="162"/>
      <c r="F45" s="214"/>
      <c r="G45" s="163"/>
      <c r="H45" s="283"/>
      <c r="I45" s="284"/>
      <c r="J45" s="244"/>
      <c r="K45" s="244"/>
      <c r="L45" s="244"/>
      <c r="M45" s="245"/>
      <c r="N45" s="166">
        <f aca="true" t="shared" si="10" ref="N45:N62">IF(AND(F45="",H45=""),"",IF(OR(F45="",NOT(OR(F45="",E45=R45)),NOT(OR(H45="",E45=S45))),"学年、種目選択エラー",""))</f>
      </c>
      <c r="Q45" s="2">
        <f t="shared" si="7"/>
        <v>0</v>
      </c>
      <c r="R45" s="5">
        <f t="shared" si="8"/>
      </c>
      <c r="S45" s="5">
        <f t="shared" si="9"/>
      </c>
      <c r="U45" s="211">
        <f t="shared" si="4"/>
      </c>
      <c r="V45" s="211">
        <f t="shared" si="5"/>
      </c>
      <c r="W45" s="213">
        <f t="shared" si="6"/>
      </c>
    </row>
    <row r="46" spans="1:23" s="5" customFormat="1" ht="15.75" customHeight="1">
      <c r="A46" s="37">
        <v>34</v>
      </c>
      <c r="B46" s="60"/>
      <c r="C46" s="60"/>
      <c r="D46" s="260">
        <f>IF(B46="","",'申込必要事項'!$D$3)</f>
      </c>
      <c r="E46" s="162"/>
      <c r="F46" s="214"/>
      <c r="G46" s="163"/>
      <c r="H46" s="283"/>
      <c r="I46" s="284"/>
      <c r="J46" s="244"/>
      <c r="K46" s="244"/>
      <c r="L46" s="244"/>
      <c r="M46" s="245"/>
      <c r="N46" s="166">
        <f t="shared" si="10"/>
      </c>
      <c r="Q46" s="2">
        <f t="shared" si="7"/>
        <v>0</v>
      </c>
      <c r="R46" s="5">
        <f t="shared" si="8"/>
      </c>
      <c r="S46" s="5">
        <f t="shared" si="9"/>
      </c>
      <c r="U46" s="211">
        <f t="shared" si="4"/>
      </c>
      <c r="V46" s="211">
        <f t="shared" si="5"/>
      </c>
      <c r="W46" s="213">
        <f t="shared" si="6"/>
      </c>
    </row>
    <row r="47" spans="1:23" s="5" customFormat="1" ht="15.75" customHeight="1">
      <c r="A47" s="37">
        <v>35</v>
      </c>
      <c r="B47" s="60"/>
      <c r="C47" s="60"/>
      <c r="D47" s="260">
        <f>IF(B47="","",'申込必要事項'!$D$3)</f>
      </c>
      <c r="E47" s="162"/>
      <c r="F47" s="214"/>
      <c r="G47" s="163"/>
      <c r="H47" s="283"/>
      <c r="I47" s="284"/>
      <c r="J47" s="244"/>
      <c r="K47" s="244"/>
      <c r="L47" s="244"/>
      <c r="M47" s="245"/>
      <c r="N47" s="166">
        <f t="shared" si="10"/>
      </c>
      <c r="Q47" s="2">
        <f t="shared" si="7"/>
        <v>0</v>
      </c>
      <c r="R47" s="5">
        <f t="shared" si="8"/>
      </c>
      <c r="S47" s="5">
        <f t="shared" si="9"/>
      </c>
      <c r="U47" s="211">
        <f t="shared" si="4"/>
      </c>
      <c r="V47" s="211">
        <f t="shared" si="5"/>
      </c>
      <c r="W47" s="213">
        <f t="shared" si="6"/>
      </c>
    </row>
    <row r="48" spans="1:23" s="5" customFormat="1" ht="15.75" customHeight="1">
      <c r="A48" s="37">
        <v>36</v>
      </c>
      <c r="B48" s="60"/>
      <c r="C48" s="60"/>
      <c r="D48" s="260">
        <f>IF(B48="","",'申込必要事項'!$D$3)</f>
      </c>
      <c r="E48" s="162"/>
      <c r="F48" s="214"/>
      <c r="G48" s="163"/>
      <c r="H48" s="283"/>
      <c r="I48" s="284"/>
      <c r="J48" s="244"/>
      <c r="K48" s="244"/>
      <c r="L48" s="244"/>
      <c r="M48" s="245"/>
      <c r="N48" s="166">
        <f t="shared" si="10"/>
      </c>
      <c r="Q48" s="2">
        <f t="shared" si="7"/>
        <v>0</v>
      </c>
      <c r="R48" s="5">
        <f t="shared" si="8"/>
      </c>
      <c r="S48" s="5">
        <f t="shared" si="9"/>
      </c>
      <c r="U48" s="211">
        <f t="shared" si="4"/>
      </c>
      <c r="V48" s="211">
        <f t="shared" si="5"/>
      </c>
      <c r="W48" s="213">
        <f t="shared" si="6"/>
      </c>
    </row>
    <row r="49" spans="1:23" s="5" customFormat="1" ht="15.75" customHeight="1">
      <c r="A49" s="37">
        <v>37</v>
      </c>
      <c r="B49" s="60"/>
      <c r="C49" s="60"/>
      <c r="D49" s="260">
        <f>IF(B49="","",'申込必要事項'!$D$3)</f>
      </c>
      <c r="E49" s="162"/>
      <c r="F49" s="214"/>
      <c r="G49" s="163"/>
      <c r="H49" s="283"/>
      <c r="I49" s="284"/>
      <c r="J49" s="244"/>
      <c r="K49" s="244"/>
      <c r="L49" s="244"/>
      <c r="M49" s="245"/>
      <c r="N49" s="166">
        <f t="shared" si="10"/>
      </c>
      <c r="Q49" s="2">
        <f t="shared" si="7"/>
        <v>0</v>
      </c>
      <c r="R49" s="5">
        <f t="shared" si="8"/>
      </c>
      <c r="S49" s="5">
        <f t="shared" si="9"/>
      </c>
      <c r="U49" s="211">
        <f t="shared" si="4"/>
      </c>
      <c r="V49" s="211">
        <f t="shared" si="5"/>
      </c>
      <c r="W49" s="213">
        <f t="shared" si="6"/>
      </c>
    </row>
    <row r="50" spans="1:23" s="5" customFormat="1" ht="15.75" customHeight="1">
      <c r="A50" s="37">
        <v>38</v>
      </c>
      <c r="B50" s="60"/>
      <c r="C50" s="60"/>
      <c r="D50" s="260">
        <f>IF(B50="","",'申込必要事項'!$D$3)</f>
      </c>
      <c r="E50" s="162"/>
      <c r="F50" s="214"/>
      <c r="G50" s="163"/>
      <c r="H50" s="283"/>
      <c r="I50" s="284"/>
      <c r="J50" s="244"/>
      <c r="K50" s="244"/>
      <c r="L50" s="244"/>
      <c r="M50" s="245"/>
      <c r="N50" s="166">
        <f t="shared" si="10"/>
      </c>
      <c r="Q50" s="2">
        <f t="shared" si="7"/>
        <v>0</v>
      </c>
      <c r="R50" s="5">
        <f t="shared" si="8"/>
      </c>
      <c r="S50" s="5">
        <f t="shared" si="9"/>
      </c>
      <c r="U50" s="211">
        <f t="shared" si="4"/>
      </c>
      <c r="V50" s="211">
        <f t="shared" si="5"/>
      </c>
      <c r="W50" s="213">
        <f t="shared" si="6"/>
      </c>
    </row>
    <row r="51" spans="1:23" s="5" customFormat="1" ht="15.75" customHeight="1">
      <c r="A51" s="37">
        <v>39</v>
      </c>
      <c r="B51" s="60"/>
      <c r="C51" s="60"/>
      <c r="D51" s="260">
        <f>IF(B51="","",'申込必要事項'!$D$3)</f>
      </c>
      <c r="E51" s="162"/>
      <c r="F51" s="214"/>
      <c r="G51" s="163"/>
      <c r="H51" s="283"/>
      <c r="I51" s="284"/>
      <c r="J51" s="244"/>
      <c r="K51" s="244"/>
      <c r="L51" s="244"/>
      <c r="M51" s="245"/>
      <c r="N51" s="166">
        <f t="shared" si="10"/>
      </c>
      <c r="Q51" s="2">
        <f t="shared" si="7"/>
        <v>0</v>
      </c>
      <c r="R51" s="5">
        <f t="shared" si="8"/>
      </c>
      <c r="S51" s="5">
        <f t="shared" si="9"/>
      </c>
      <c r="U51" s="211">
        <f t="shared" si="4"/>
      </c>
      <c r="V51" s="211">
        <f t="shared" si="5"/>
      </c>
      <c r="W51" s="213">
        <f t="shared" si="6"/>
      </c>
    </row>
    <row r="52" spans="1:23" s="5" customFormat="1" ht="15.75" customHeight="1">
      <c r="A52" s="37">
        <v>40</v>
      </c>
      <c r="B52" s="60"/>
      <c r="C52" s="60"/>
      <c r="D52" s="260">
        <f>IF(B52="","",'申込必要事項'!$D$3)</f>
      </c>
      <c r="E52" s="162"/>
      <c r="F52" s="214"/>
      <c r="G52" s="163"/>
      <c r="H52" s="283"/>
      <c r="I52" s="284"/>
      <c r="J52" s="244"/>
      <c r="K52" s="244"/>
      <c r="L52" s="244"/>
      <c r="M52" s="245"/>
      <c r="N52" s="166">
        <f t="shared" si="10"/>
      </c>
      <c r="Q52" s="2">
        <f t="shared" si="7"/>
        <v>0</v>
      </c>
      <c r="R52" s="5">
        <f t="shared" si="8"/>
      </c>
      <c r="S52" s="5">
        <f t="shared" si="9"/>
      </c>
      <c r="U52" s="211">
        <f t="shared" si="4"/>
      </c>
      <c r="V52" s="211">
        <f t="shared" si="5"/>
      </c>
      <c r="W52" s="213">
        <f t="shared" si="6"/>
      </c>
    </row>
    <row r="53" spans="1:23" ht="15.75" customHeight="1">
      <c r="A53" s="37">
        <v>41</v>
      </c>
      <c r="B53" s="60"/>
      <c r="C53" s="60"/>
      <c r="D53" s="260">
        <f>IF(B53="","",'申込必要事項'!$D$3)</f>
      </c>
      <c r="E53" s="162"/>
      <c r="F53" s="214"/>
      <c r="G53" s="163"/>
      <c r="H53" s="283"/>
      <c r="I53" s="284"/>
      <c r="J53" s="244"/>
      <c r="K53" s="244"/>
      <c r="L53" s="244"/>
      <c r="M53" s="245"/>
      <c r="N53" s="166">
        <f t="shared" si="10"/>
      </c>
      <c r="O53" s="5"/>
      <c r="P53" s="5"/>
      <c r="Q53" s="2">
        <f t="shared" si="7"/>
        <v>0</v>
      </c>
      <c r="R53" s="5">
        <f t="shared" si="8"/>
      </c>
      <c r="S53" s="5">
        <f t="shared" si="9"/>
      </c>
      <c r="T53" s="5"/>
      <c r="U53" s="211">
        <f t="shared" si="4"/>
      </c>
      <c r="V53" s="211">
        <f t="shared" si="5"/>
      </c>
      <c r="W53" s="213">
        <f t="shared" si="6"/>
      </c>
    </row>
    <row r="54" spans="1:23" ht="15.75" customHeight="1">
      <c r="A54" s="37">
        <v>42</v>
      </c>
      <c r="B54" s="60"/>
      <c r="C54" s="60"/>
      <c r="D54" s="260">
        <f>IF(B54="","",'申込必要事項'!$D$3)</f>
      </c>
      <c r="E54" s="162"/>
      <c r="F54" s="214"/>
      <c r="G54" s="163"/>
      <c r="H54" s="283"/>
      <c r="I54" s="284"/>
      <c r="J54" s="244"/>
      <c r="K54" s="244"/>
      <c r="L54" s="244"/>
      <c r="M54" s="245"/>
      <c r="N54" s="166">
        <f t="shared" si="10"/>
      </c>
      <c r="O54" s="5"/>
      <c r="P54" s="5"/>
      <c r="Q54" s="2">
        <f t="shared" si="7"/>
        <v>0</v>
      </c>
      <c r="R54" s="5">
        <f t="shared" si="8"/>
      </c>
      <c r="S54" s="5">
        <f t="shared" si="9"/>
      </c>
      <c r="T54" s="5"/>
      <c r="U54" s="211">
        <f t="shared" si="4"/>
      </c>
      <c r="V54" s="211">
        <f t="shared" si="5"/>
      </c>
      <c r="W54" s="213">
        <f t="shared" si="6"/>
      </c>
    </row>
    <row r="55" spans="1:23" ht="15.75" customHeight="1">
      <c r="A55" s="37">
        <v>43</v>
      </c>
      <c r="B55" s="60"/>
      <c r="C55" s="60"/>
      <c r="D55" s="260">
        <f>IF(B55="","",'申込必要事項'!$D$3)</f>
      </c>
      <c r="E55" s="162"/>
      <c r="F55" s="214"/>
      <c r="G55" s="163"/>
      <c r="H55" s="283"/>
      <c r="I55" s="284"/>
      <c r="J55" s="244"/>
      <c r="K55" s="244"/>
      <c r="L55" s="244"/>
      <c r="M55" s="245"/>
      <c r="N55" s="166">
        <f t="shared" si="10"/>
      </c>
      <c r="O55" s="5"/>
      <c r="P55" s="5"/>
      <c r="Q55" s="2">
        <f t="shared" si="7"/>
        <v>0</v>
      </c>
      <c r="R55" s="5">
        <f t="shared" si="8"/>
      </c>
      <c r="S55" s="5">
        <f t="shared" si="9"/>
      </c>
      <c r="T55" s="5"/>
      <c r="U55" s="211">
        <f t="shared" si="4"/>
      </c>
      <c r="V55" s="211">
        <f t="shared" si="5"/>
      </c>
      <c r="W55" s="213">
        <f t="shared" si="6"/>
      </c>
    </row>
    <row r="56" spans="1:23" ht="15.75" customHeight="1">
      <c r="A56" s="37">
        <v>44</v>
      </c>
      <c r="B56" s="60"/>
      <c r="C56" s="60"/>
      <c r="D56" s="260">
        <f>IF(B56="","",'申込必要事項'!$D$3)</f>
      </c>
      <c r="E56" s="162"/>
      <c r="F56" s="214"/>
      <c r="G56" s="163"/>
      <c r="H56" s="283"/>
      <c r="I56" s="284"/>
      <c r="J56" s="244"/>
      <c r="K56" s="244"/>
      <c r="L56" s="244"/>
      <c r="M56" s="245"/>
      <c r="N56" s="166">
        <f t="shared" si="10"/>
      </c>
      <c r="O56" s="5"/>
      <c r="P56" s="5"/>
      <c r="Q56" s="2">
        <f t="shared" si="7"/>
        <v>0</v>
      </c>
      <c r="R56" s="5">
        <f t="shared" si="8"/>
      </c>
      <c r="S56" s="5">
        <f t="shared" si="9"/>
      </c>
      <c r="T56" s="5"/>
      <c r="U56" s="211">
        <f t="shared" si="4"/>
      </c>
      <c r="V56" s="211">
        <f t="shared" si="5"/>
      </c>
      <c r="W56" s="213">
        <f t="shared" si="6"/>
      </c>
    </row>
    <row r="57" spans="1:23" ht="15.75" customHeight="1">
      <c r="A57" s="37">
        <v>45</v>
      </c>
      <c r="B57" s="60"/>
      <c r="C57" s="60"/>
      <c r="D57" s="260">
        <f>IF(B57="","",'申込必要事項'!$D$3)</f>
      </c>
      <c r="E57" s="162"/>
      <c r="F57" s="214"/>
      <c r="G57" s="163"/>
      <c r="H57" s="283"/>
      <c r="I57" s="284"/>
      <c r="J57" s="244"/>
      <c r="K57" s="244"/>
      <c r="L57" s="244"/>
      <c r="M57" s="245"/>
      <c r="N57" s="166">
        <f t="shared" si="10"/>
      </c>
      <c r="O57" s="5"/>
      <c r="P57" s="5"/>
      <c r="Q57" s="2">
        <f t="shared" si="7"/>
        <v>0</v>
      </c>
      <c r="R57" s="5">
        <f t="shared" si="8"/>
      </c>
      <c r="S57" s="5">
        <f t="shared" si="9"/>
      </c>
      <c r="T57" s="5"/>
      <c r="U57" s="211">
        <f t="shared" si="4"/>
      </c>
      <c r="V57" s="211">
        <f t="shared" si="5"/>
      </c>
      <c r="W57" s="213">
        <f t="shared" si="6"/>
      </c>
    </row>
    <row r="58" spans="1:25" s="164" customFormat="1" ht="15.75" customHeight="1">
      <c r="A58" s="37">
        <v>46</v>
      </c>
      <c r="B58" s="60"/>
      <c r="C58" s="60"/>
      <c r="D58" s="260">
        <f>IF(B58="","",'申込必要事項'!$D$3)</f>
      </c>
      <c r="E58" s="162"/>
      <c r="F58" s="214"/>
      <c r="G58" s="163"/>
      <c r="H58" s="283"/>
      <c r="I58" s="284"/>
      <c r="J58" s="244"/>
      <c r="K58" s="244"/>
      <c r="L58" s="244"/>
      <c r="M58" s="245"/>
      <c r="N58" s="166">
        <f t="shared" si="10"/>
      </c>
      <c r="O58" s="5"/>
      <c r="P58" s="5"/>
      <c r="Q58" s="2">
        <f t="shared" si="7"/>
        <v>0</v>
      </c>
      <c r="R58" s="5">
        <f t="shared" si="8"/>
      </c>
      <c r="S58" s="5">
        <f t="shared" si="9"/>
      </c>
      <c r="T58" s="5"/>
      <c r="U58" s="211">
        <f t="shared" si="4"/>
      </c>
      <c r="V58" s="211">
        <f t="shared" si="5"/>
      </c>
      <c r="W58" s="213">
        <f t="shared" si="6"/>
      </c>
      <c r="X58" s="2"/>
      <c r="Y58" s="2"/>
    </row>
    <row r="59" spans="1:23" ht="15.75" customHeight="1">
      <c r="A59" s="37">
        <v>47</v>
      </c>
      <c r="B59" s="60"/>
      <c r="C59" s="60"/>
      <c r="D59" s="260">
        <f>IF(B59="","",'申込必要事項'!$D$3)</f>
      </c>
      <c r="E59" s="162"/>
      <c r="F59" s="214"/>
      <c r="G59" s="163"/>
      <c r="H59" s="283"/>
      <c r="I59" s="284"/>
      <c r="J59" s="244"/>
      <c r="K59" s="244"/>
      <c r="L59" s="244"/>
      <c r="M59" s="245"/>
      <c r="N59" s="166">
        <f t="shared" si="10"/>
      </c>
      <c r="O59" s="5"/>
      <c r="P59" s="5"/>
      <c r="Q59" s="2">
        <f t="shared" si="7"/>
        <v>0</v>
      </c>
      <c r="R59" s="5">
        <f t="shared" si="8"/>
      </c>
      <c r="S59" s="5">
        <f t="shared" si="9"/>
      </c>
      <c r="T59" s="5"/>
      <c r="U59" s="211">
        <f t="shared" si="4"/>
      </c>
      <c r="V59" s="211">
        <f t="shared" si="5"/>
      </c>
      <c r="W59" s="213">
        <f t="shared" si="6"/>
      </c>
    </row>
    <row r="60" spans="1:23" ht="15.75" customHeight="1">
      <c r="A60" s="37">
        <v>48</v>
      </c>
      <c r="B60" s="60"/>
      <c r="C60" s="60"/>
      <c r="D60" s="260">
        <f>IF(B60="","",'申込必要事項'!$D$3)</f>
      </c>
      <c r="E60" s="162"/>
      <c r="F60" s="214"/>
      <c r="G60" s="163"/>
      <c r="H60" s="283"/>
      <c r="I60" s="284"/>
      <c r="J60" s="244"/>
      <c r="K60" s="244"/>
      <c r="L60" s="244"/>
      <c r="M60" s="245"/>
      <c r="N60" s="166">
        <f t="shared" si="10"/>
      </c>
      <c r="O60" s="5"/>
      <c r="P60" s="5"/>
      <c r="Q60" s="2">
        <f>COUNTA(F60,H60)</f>
        <v>0</v>
      </c>
      <c r="R60" s="5">
        <f>IF(F60="","",VALUE(LEFT(F60,1)))</f>
      </c>
      <c r="S60" s="5">
        <f>IF(H60="","",VALUE(LEFT(H60,1)))</f>
      </c>
      <c r="T60" s="5"/>
      <c r="U60" s="211">
        <f>IF(OR(F60="6年80mH",F60="6年走高跳"),1,IF(OR(F60="6年走幅跳",F60="6年ｼﾞｬﾍﾞﾘｯｸﾎﾞｰﾙ投"),2,""))</f>
      </c>
      <c r="V60" s="211">
        <f>IF(OR(H60="6年80mH",H60="6年走高跳"),1,IF(OR(H60="6年走幅跳",H60="6年ｼﾞｬﾍﾞﾘｯｸﾎﾞｰﾙ投"),2,""))</f>
      </c>
      <c r="W60" s="213">
        <f>IF(V60="","",VALUE(U60&amp;V60))</f>
      </c>
    </row>
    <row r="61" spans="1:23" ht="15.75" customHeight="1">
      <c r="A61" s="37">
        <v>49</v>
      </c>
      <c r="B61" s="60"/>
      <c r="C61" s="60"/>
      <c r="D61" s="260">
        <f>IF(B61="","",'申込必要事項'!$D$3)</f>
      </c>
      <c r="E61" s="162"/>
      <c r="F61" s="214"/>
      <c r="G61" s="163"/>
      <c r="H61" s="283"/>
      <c r="I61" s="284"/>
      <c r="J61" s="244"/>
      <c r="K61" s="244"/>
      <c r="L61" s="244"/>
      <c r="M61" s="245"/>
      <c r="N61" s="166">
        <f t="shared" si="10"/>
      </c>
      <c r="O61" s="5"/>
      <c r="P61" s="5"/>
      <c r="Q61" s="2">
        <f>COUNTA(F61,H61)</f>
        <v>0</v>
      </c>
      <c r="R61" s="5">
        <f>IF(F61="","",VALUE(LEFT(F61,1)))</f>
      </c>
      <c r="S61" s="5">
        <f>IF(H61="","",VALUE(LEFT(H61,1)))</f>
      </c>
      <c r="T61" s="5"/>
      <c r="U61" s="211">
        <f>IF(OR(F61="6年80mH",F61="6年走高跳"),1,IF(OR(F61="6年走幅跳",F61="6年ｼﾞｬﾍﾞﾘｯｸﾎﾞｰﾙ投"),2,""))</f>
      </c>
      <c r="V61" s="211">
        <f>IF(OR(H61="6年80mH",H61="6年走高跳"),1,IF(OR(H61="6年走幅跳",H61="6年ｼﾞｬﾍﾞﾘｯｸﾎﾞｰﾙ投"),2,""))</f>
      </c>
      <c r="W61" s="213">
        <f>IF(V61="","",VALUE(U61&amp;V61))</f>
      </c>
    </row>
    <row r="62" spans="1:23" ht="15.75" customHeight="1">
      <c r="A62" s="37">
        <v>50</v>
      </c>
      <c r="B62" s="60"/>
      <c r="C62" s="60"/>
      <c r="D62" s="260">
        <f>IF(B62="","",'申込必要事項'!$D$3)</f>
      </c>
      <c r="E62" s="162"/>
      <c r="F62" s="214"/>
      <c r="G62" s="163"/>
      <c r="H62" s="283"/>
      <c r="I62" s="284"/>
      <c r="J62" s="244"/>
      <c r="K62" s="244"/>
      <c r="L62" s="244"/>
      <c r="M62" s="245"/>
      <c r="N62" s="166">
        <f t="shared" si="10"/>
      </c>
      <c r="O62" s="5"/>
      <c r="P62" s="5"/>
      <c r="Q62" s="2">
        <f>COUNTA(F62,H62)</f>
        <v>0</v>
      </c>
      <c r="R62" s="5">
        <f>IF(F62="","",VALUE(LEFT(F62,1)))</f>
      </c>
      <c r="S62" s="5">
        <f>IF(H62="","",VALUE(LEFT(H62,1)))</f>
      </c>
      <c r="T62" s="5"/>
      <c r="U62" s="211">
        <f>IF(OR(F62="6年80mH",F62="6年走高跳"),1,IF(OR(F62="6年走幅跳",F62="6年ｼﾞｬﾍﾞﾘｯｸﾎﾞｰﾙ投"),2,""))</f>
      </c>
      <c r="V62" s="211">
        <f>IF(OR(H62="6年80mH",H62="6年走高跳"),1,IF(OR(H62="6年走幅跳",H62="6年ｼﾞｬﾍﾞﾘｯｸﾎﾞｰﾙ投"),2,""))</f>
      </c>
      <c r="W62" s="213">
        <f>IF(V62="","",VALUE(U62&amp;V62))</f>
      </c>
    </row>
    <row r="63" ht="15.75" customHeight="1">
      <c r="M63" s="209"/>
    </row>
    <row r="64" ht="15.75" customHeight="1">
      <c r="M64" s="209"/>
    </row>
    <row r="65" ht="15.75" customHeight="1"/>
    <row r="66" ht="15.75" customHeight="1"/>
    <row r="67" ht="15.75" customHeight="1"/>
  </sheetData>
  <sheetProtection sheet="1" deleteRows="0" selectLockedCells="1"/>
  <mergeCells count="12">
    <mergeCell ref="B1:D1"/>
    <mergeCell ref="B3:C3"/>
    <mergeCell ref="B2:D2"/>
    <mergeCell ref="C8:D8"/>
    <mergeCell ref="G8:H8"/>
    <mergeCell ref="H3:J3"/>
    <mergeCell ref="J1:M1"/>
    <mergeCell ref="J10:M10"/>
    <mergeCell ref="F1:G1"/>
    <mergeCell ref="F10:G10"/>
    <mergeCell ref="H10:I10"/>
    <mergeCell ref="F3:G3"/>
  </mergeCells>
  <dataValidations count="6">
    <dataValidation type="list" allowBlank="1" showInputMessage="1" showErrorMessage="1" sqref="J13:M62">
      <formula1>"A,B,C,D"</formula1>
    </dataValidation>
    <dataValidation allowBlank="1" showInputMessage="1" showErrorMessage="1" imeMode="disabled" sqref="I13:I62 G13:G62 D7"/>
    <dataValidation type="list" allowBlank="1" showInputMessage="1" showErrorMessage="1" error="入力が正しくありません&#10;" sqref="F13:F62 H13:H62">
      <formula1>$O$12:$O$38</formula1>
    </dataValidation>
    <dataValidation allowBlank="1" showInputMessage="1" showErrorMessage="1" imeMode="on" sqref="B13:B62 B1:D1 D13:D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</dataValidations>
  <printOptions horizontalCentered="1"/>
  <pageMargins left="0.1968503937007874" right="0.1968503937007874" top="0.5511811023622047" bottom="0.15748031496062992" header="0.35433070866141736" footer="0.2362204724409449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B1:X91"/>
  <sheetViews>
    <sheetView showGridLines="0" zoomScalePageLayoutView="0" workbookViewId="0" topLeftCell="A1">
      <pane ySplit="4" topLeftCell="BM5" activePane="bottomLeft" state="frozen"/>
      <selection pane="topLeft" activeCell="D19" sqref="D19"/>
      <selection pane="bottomLeft" activeCell="C6" sqref="C6"/>
    </sheetView>
  </sheetViews>
  <sheetFormatPr defaultColWidth="9.00390625" defaultRowHeight="13.5"/>
  <cols>
    <col min="1" max="1" width="0.74609375" style="113" customWidth="1"/>
    <col min="2" max="2" width="2.875" style="113" customWidth="1"/>
    <col min="3" max="3" width="11.00390625" style="113" customWidth="1"/>
    <col min="4" max="4" width="14.375" style="113" customWidth="1"/>
    <col min="5" max="5" width="7.625" style="113" customWidth="1"/>
    <col min="6" max="9" width="0.5" style="113" customWidth="1"/>
    <col min="10" max="10" width="2.875" style="113" customWidth="1"/>
    <col min="11" max="11" width="11.00390625" style="113" customWidth="1"/>
    <col min="12" max="12" width="14.375" style="113" customWidth="1"/>
    <col min="13" max="13" width="7.625" style="113" customWidth="1"/>
    <col min="14" max="14" width="2.00390625" style="113" customWidth="1"/>
    <col min="15" max="15" width="2.875" style="113" customWidth="1"/>
    <col min="16" max="16" width="11.00390625" style="113" customWidth="1"/>
    <col min="17" max="17" width="14.375" style="113" customWidth="1"/>
    <col min="18" max="18" width="7.625" style="113" customWidth="1"/>
    <col min="19" max="19" width="4.00390625" style="168" customWidth="1"/>
    <col min="20" max="20" width="9.00390625" style="113" customWidth="1"/>
    <col min="21" max="21" width="9.00390625" style="113" hidden="1" customWidth="1"/>
    <col min="22" max="24" width="5.25390625" style="168" hidden="1" customWidth="1"/>
    <col min="25" max="16384" width="9.00390625" style="113" customWidth="1"/>
  </cols>
  <sheetData>
    <row r="1" spans="2:24" ht="13.5">
      <c r="B1" s="344" t="str">
        <f>IF('男子(様式1)'!B1="","",'男子(様式1)'!B1)&amp;"大会リレー申込み"</f>
        <v>小学生陸上競技大会(帯広会場)大会リレー申込み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X1" s="168">
        <f>IF('申込必要事項'!D3="","",'申込必要事項'!D3)</f>
      </c>
    </row>
    <row r="2" spans="3:13" ht="15" customHeight="1">
      <c r="C2" s="114" t="s">
        <v>405</v>
      </c>
      <c r="M2" s="114" t="s">
        <v>420</v>
      </c>
    </row>
    <row r="3" spans="3:11" ht="15" customHeight="1" thickBot="1">
      <c r="C3" s="114" t="s">
        <v>406</v>
      </c>
      <c r="K3" s="114"/>
    </row>
    <row r="4" spans="2:24" ht="15" customHeight="1" thickBot="1">
      <c r="B4" s="113" t="s">
        <v>383</v>
      </c>
      <c r="C4" s="114"/>
      <c r="J4" s="114" t="s">
        <v>384</v>
      </c>
      <c r="K4" s="114"/>
      <c r="O4" s="113" t="s">
        <v>404</v>
      </c>
      <c r="V4" s="233">
        <f>SUM(V8:V58)</f>
        <v>0</v>
      </c>
      <c r="W4" s="233">
        <f>SUM(W8:W58)</f>
        <v>0</v>
      </c>
      <c r="X4" s="233">
        <f>SUM(X8:X58)</f>
        <v>0</v>
      </c>
    </row>
    <row r="5" spans="2:24" s="2" customFormat="1" ht="12.75" customHeight="1">
      <c r="B5" s="134"/>
      <c r="C5" s="135" t="s">
        <v>207</v>
      </c>
      <c r="D5" s="136" t="s">
        <v>375</v>
      </c>
      <c r="E5" s="253" t="s">
        <v>315</v>
      </c>
      <c r="J5" s="137"/>
      <c r="K5" s="138" t="s">
        <v>207</v>
      </c>
      <c r="L5" s="139" t="s">
        <v>375</v>
      </c>
      <c r="M5" s="254" t="s">
        <v>315</v>
      </c>
      <c r="O5" s="196"/>
      <c r="P5" s="194" t="s">
        <v>207</v>
      </c>
      <c r="Q5" s="195" t="s">
        <v>375</v>
      </c>
      <c r="R5" s="252" t="s">
        <v>315</v>
      </c>
      <c r="S5" s="23"/>
      <c r="V5" s="23"/>
      <c r="W5" s="23"/>
      <c r="X5" s="23"/>
    </row>
    <row r="6" spans="2:18" ht="12.75" customHeight="1">
      <c r="B6" s="140"/>
      <c r="C6" s="255"/>
      <c r="D6" s="256"/>
      <c r="E6" s="173"/>
      <c r="F6" s="2"/>
      <c r="G6" s="2"/>
      <c r="H6" s="2"/>
      <c r="I6" s="2"/>
      <c r="J6" s="141"/>
      <c r="K6" s="255"/>
      <c r="L6" s="257"/>
      <c r="M6" s="174"/>
      <c r="O6" s="197"/>
      <c r="P6" s="255" t="s">
        <v>427</v>
      </c>
      <c r="Q6" s="256"/>
      <c r="R6" s="173"/>
    </row>
    <row r="7" spans="2:24" s="2" customFormat="1" ht="12.75" customHeight="1">
      <c r="B7" s="140"/>
      <c r="C7" s="135" t="s">
        <v>385</v>
      </c>
      <c r="D7" s="136" t="s">
        <v>376</v>
      </c>
      <c r="E7" s="136" t="s">
        <v>199</v>
      </c>
      <c r="J7" s="141"/>
      <c r="K7" s="138" t="s">
        <v>386</v>
      </c>
      <c r="L7" s="139" t="s">
        <v>376</v>
      </c>
      <c r="M7" s="139" t="s">
        <v>199</v>
      </c>
      <c r="O7" s="197"/>
      <c r="P7" s="194" t="s">
        <v>385</v>
      </c>
      <c r="Q7" s="195" t="s">
        <v>376</v>
      </c>
      <c r="R7" s="195" t="s">
        <v>199</v>
      </c>
      <c r="S7" s="252" t="s">
        <v>299</v>
      </c>
      <c r="V7" s="23"/>
      <c r="W7" s="23"/>
      <c r="X7" s="23"/>
    </row>
    <row r="8" spans="2:24" ht="12.75" customHeight="1">
      <c r="B8" s="140"/>
      <c r="C8" s="175"/>
      <c r="D8" s="176"/>
      <c r="E8" s="177"/>
      <c r="F8" s="2"/>
      <c r="G8" s="2"/>
      <c r="H8" s="2"/>
      <c r="I8" s="2"/>
      <c r="J8" s="141"/>
      <c r="K8" s="175"/>
      <c r="L8" s="178"/>
      <c r="M8" s="179"/>
      <c r="O8" s="197"/>
      <c r="P8" s="175"/>
      <c r="Q8" s="176"/>
      <c r="R8" s="177"/>
      <c r="S8" s="234" t="s">
        <v>407</v>
      </c>
      <c r="V8" s="168">
        <f>IF(D8="",0,1)</f>
        <v>0</v>
      </c>
      <c r="W8" s="168">
        <f>IF(L8="",0,1)</f>
        <v>0</v>
      </c>
      <c r="X8" s="168">
        <f>IF(Q8="",0,1)</f>
        <v>0</v>
      </c>
    </row>
    <row r="9" spans="2:19" ht="12.75" customHeight="1">
      <c r="B9" s="180">
        <v>1</v>
      </c>
      <c r="C9" s="175"/>
      <c r="D9" s="176"/>
      <c r="E9" s="177"/>
      <c r="F9" s="2"/>
      <c r="G9" s="2"/>
      <c r="H9" s="2"/>
      <c r="I9" s="2"/>
      <c r="J9" s="181">
        <v>1</v>
      </c>
      <c r="K9" s="175"/>
      <c r="L9" s="178"/>
      <c r="M9" s="179"/>
      <c r="O9" s="198">
        <v>1</v>
      </c>
      <c r="P9" s="175"/>
      <c r="Q9" s="176"/>
      <c r="R9" s="177"/>
      <c r="S9" s="234" t="s">
        <v>407</v>
      </c>
    </row>
    <row r="10" spans="2:19" ht="12.75" customHeight="1">
      <c r="B10" s="140"/>
      <c r="C10" s="175"/>
      <c r="D10" s="176"/>
      <c r="E10" s="177"/>
      <c r="F10" s="2"/>
      <c r="G10" s="2"/>
      <c r="H10" s="2"/>
      <c r="I10" s="2"/>
      <c r="J10" s="141"/>
      <c r="K10" s="175"/>
      <c r="L10" s="178"/>
      <c r="M10" s="179"/>
      <c r="O10" s="197"/>
      <c r="P10" s="175"/>
      <c r="Q10" s="176"/>
      <c r="R10" s="177"/>
      <c r="S10" s="234" t="s">
        <v>407</v>
      </c>
    </row>
    <row r="11" spans="2:19" ht="12.75" customHeight="1">
      <c r="B11" s="140"/>
      <c r="C11" s="175"/>
      <c r="D11" s="176"/>
      <c r="E11" s="177"/>
      <c r="F11" s="2"/>
      <c r="G11" s="2"/>
      <c r="H11" s="2"/>
      <c r="I11" s="2"/>
      <c r="J11" s="141"/>
      <c r="K11" s="175"/>
      <c r="L11" s="178"/>
      <c r="M11" s="179"/>
      <c r="O11" s="197"/>
      <c r="P11" s="175"/>
      <c r="Q11" s="178"/>
      <c r="R11" s="179"/>
      <c r="S11" s="235" t="s">
        <v>408</v>
      </c>
    </row>
    <row r="12" spans="2:19" ht="12.75" customHeight="1">
      <c r="B12" s="140"/>
      <c r="C12" s="175"/>
      <c r="D12" s="176"/>
      <c r="E12" s="177"/>
      <c r="F12" s="2"/>
      <c r="G12" s="2"/>
      <c r="H12" s="2"/>
      <c r="I12" s="2"/>
      <c r="J12" s="141"/>
      <c r="K12" s="175"/>
      <c r="L12" s="178"/>
      <c r="M12" s="179"/>
      <c r="O12" s="197"/>
      <c r="P12" s="175"/>
      <c r="Q12" s="178"/>
      <c r="R12" s="179"/>
      <c r="S12" s="235" t="s">
        <v>408</v>
      </c>
    </row>
    <row r="13" spans="2:19" ht="12.75" customHeight="1">
      <c r="B13" s="182"/>
      <c r="C13" s="175"/>
      <c r="D13" s="183"/>
      <c r="E13" s="184"/>
      <c r="F13" s="2"/>
      <c r="G13" s="2"/>
      <c r="H13" s="2"/>
      <c r="I13" s="2"/>
      <c r="J13" s="185"/>
      <c r="K13" s="186"/>
      <c r="L13" s="187"/>
      <c r="M13" s="188"/>
      <c r="O13" s="199"/>
      <c r="P13" s="175"/>
      <c r="Q13" s="178"/>
      <c r="R13" s="179"/>
      <c r="S13" s="235" t="s">
        <v>408</v>
      </c>
    </row>
    <row r="14" spans="2:13" ht="5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5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24" s="2" customFormat="1" ht="12.75" customHeight="1">
      <c r="B16" s="134"/>
      <c r="C16" s="135" t="s">
        <v>207</v>
      </c>
      <c r="D16" s="136" t="s">
        <v>375</v>
      </c>
      <c r="E16" s="253" t="s">
        <v>315</v>
      </c>
      <c r="J16" s="137"/>
      <c r="K16" s="138" t="s">
        <v>207</v>
      </c>
      <c r="L16" s="139" t="s">
        <v>375</v>
      </c>
      <c r="M16" s="254" t="s">
        <v>315</v>
      </c>
      <c r="O16" s="196"/>
      <c r="P16" s="194" t="s">
        <v>207</v>
      </c>
      <c r="Q16" s="195" t="s">
        <v>375</v>
      </c>
      <c r="R16" s="252" t="s">
        <v>315</v>
      </c>
      <c r="S16" s="23"/>
      <c r="V16" s="23"/>
      <c r="W16" s="23"/>
      <c r="X16" s="23"/>
    </row>
    <row r="17" spans="2:18" ht="12.75" customHeight="1">
      <c r="B17" s="140"/>
      <c r="C17" s="255"/>
      <c r="D17" s="256"/>
      <c r="E17" s="173"/>
      <c r="F17" s="2"/>
      <c r="G17" s="2"/>
      <c r="H17" s="2"/>
      <c r="I17" s="2"/>
      <c r="J17" s="141"/>
      <c r="K17" s="255"/>
      <c r="L17" s="257"/>
      <c r="M17" s="174"/>
      <c r="O17" s="197"/>
      <c r="P17" s="255" t="s">
        <v>427</v>
      </c>
      <c r="Q17" s="256"/>
      <c r="R17" s="173"/>
    </row>
    <row r="18" spans="2:24" s="2" customFormat="1" ht="12.75" customHeight="1">
      <c r="B18" s="140"/>
      <c r="C18" s="135" t="s">
        <v>385</v>
      </c>
      <c r="D18" s="136" t="s">
        <v>376</v>
      </c>
      <c r="E18" s="136" t="s">
        <v>199</v>
      </c>
      <c r="J18" s="141"/>
      <c r="K18" s="138" t="s">
        <v>386</v>
      </c>
      <c r="L18" s="139" t="s">
        <v>376</v>
      </c>
      <c r="M18" s="139" t="s">
        <v>199</v>
      </c>
      <c r="O18" s="197"/>
      <c r="P18" s="194" t="s">
        <v>385</v>
      </c>
      <c r="Q18" s="195" t="s">
        <v>376</v>
      </c>
      <c r="R18" s="195" t="s">
        <v>199</v>
      </c>
      <c r="S18" s="252" t="s">
        <v>299</v>
      </c>
      <c r="V18" s="23"/>
      <c r="W18" s="23"/>
      <c r="X18" s="23"/>
    </row>
    <row r="19" spans="2:24" ht="12.75" customHeight="1">
      <c r="B19" s="140"/>
      <c r="C19" s="175"/>
      <c r="D19" s="176"/>
      <c r="E19" s="177"/>
      <c r="F19" s="2"/>
      <c r="G19" s="2"/>
      <c r="H19" s="2"/>
      <c r="I19" s="2"/>
      <c r="J19" s="141"/>
      <c r="K19" s="175"/>
      <c r="L19" s="178"/>
      <c r="M19" s="179"/>
      <c r="O19" s="197"/>
      <c r="P19" s="175"/>
      <c r="Q19" s="176"/>
      <c r="R19" s="177"/>
      <c r="S19" s="234" t="s">
        <v>407</v>
      </c>
      <c r="V19" s="168">
        <f>IF(D19="",0,1)</f>
        <v>0</v>
      </c>
      <c r="W19" s="168">
        <f>IF(L19="",0,1)</f>
        <v>0</v>
      </c>
      <c r="X19" s="168">
        <f>IF(Q19="",0,1)</f>
        <v>0</v>
      </c>
    </row>
    <row r="20" spans="2:19" ht="12.75" customHeight="1">
      <c r="B20" s="180">
        <v>2</v>
      </c>
      <c r="C20" s="175"/>
      <c r="D20" s="176"/>
      <c r="E20" s="177"/>
      <c r="F20" s="2"/>
      <c r="G20" s="2"/>
      <c r="H20" s="2"/>
      <c r="I20" s="2"/>
      <c r="J20" s="181">
        <v>2</v>
      </c>
      <c r="K20" s="175"/>
      <c r="L20" s="178"/>
      <c r="M20" s="179"/>
      <c r="O20" s="198">
        <v>2</v>
      </c>
      <c r="P20" s="175"/>
      <c r="Q20" s="176"/>
      <c r="R20" s="177"/>
      <c r="S20" s="234" t="s">
        <v>407</v>
      </c>
    </row>
    <row r="21" spans="2:19" ht="12.75" customHeight="1">
      <c r="B21" s="140"/>
      <c r="C21" s="175"/>
      <c r="D21" s="176"/>
      <c r="E21" s="177"/>
      <c r="F21" s="2"/>
      <c r="G21" s="2"/>
      <c r="H21" s="2"/>
      <c r="I21" s="2"/>
      <c r="J21" s="141"/>
      <c r="K21" s="175"/>
      <c r="L21" s="178"/>
      <c r="M21" s="179"/>
      <c r="O21" s="197"/>
      <c r="P21" s="175"/>
      <c r="Q21" s="176"/>
      <c r="R21" s="177"/>
      <c r="S21" s="234" t="s">
        <v>407</v>
      </c>
    </row>
    <row r="22" spans="2:19" ht="12.75" customHeight="1">
      <c r="B22" s="140"/>
      <c r="C22" s="175"/>
      <c r="D22" s="176"/>
      <c r="E22" s="177"/>
      <c r="F22" s="2"/>
      <c r="G22" s="2"/>
      <c r="H22" s="2"/>
      <c r="I22" s="2"/>
      <c r="J22" s="141"/>
      <c r="K22" s="175"/>
      <c r="L22" s="178"/>
      <c r="M22" s="179"/>
      <c r="O22" s="197"/>
      <c r="P22" s="175"/>
      <c r="Q22" s="178"/>
      <c r="R22" s="179"/>
      <c r="S22" s="235" t="s">
        <v>408</v>
      </c>
    </row>
    <row r="23" spans="2:19" ht="12.75" customHeight="1">
      <c r="B23" s="140"/>
      <c r="C23" s="175"/>
      <c r="D23" s="176"/>
      <c r="E23" s="177"/>
      <c r="F23" s="2"/>
      <c r="G23" s="2"/>
      <c r="H23" s="2"/>
      <c r="I23" s="2"/>
      <c r="J23" s="141"/>
      <c r="K23" s="175"/>
      <c r="L23" s="178"/>
      <c r="M23" s="179"/>
      <c r="O23" s="197"/>
      <c r="P23" s="175"/>
      <c r="Q23" s="178"/>
      <c r="R23" s="179"/>
      <c r="S23" s="235" t="s">
        <v>408</v>
      </c>
    </row>
    <row r="24" spans="2:19" ht="12.75" customHeight="1">
      <c r="B24" s="182"/>
      <c r="C24" s="175"/>
      <c r="D24" s="183"/>
      <c r="E24" s="184"/>
      <c r="F24" s="2"/>
      <c r="G24" s="2"/>
      <c r="H24" s="2"/>
      <c r="I24" s="2"/>
      <c r="J24" s="185"/>
      <c r="K24" s="186"/>
      <c r="L24" s="187"/>
      <c r="M24" s="188"/>
      <c r="O24" s="199"/>
      <c r="P24" s="175"/>
      <c r="Q24" s="178"/>
      <c r="R24" s="179"/>
      <c r="S24" s="235" t="s">
        <v>408</v>
      </c>
    </row>
    <row r="25" spans="2:1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5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24" s="2" customFormat="1" ht="12.75" customHeight="1">
      <c r="B27" s="134"/>
      <c r="C27" s="135" t="s">
        <v>207</v>
      </c>
      <c r="D27" s="136" t="s">
        <v>375</v>
      </c>
      <c r="E27" s="253" t="s">
        <v>315</v>
      </c>
      <c r="J27" s="137"/>
      <c r="K27" s="138" t="s">
        <v>207</v>
      </c>
      <c r="L27" s="139" t="s">
        <v>375</v>
      </c>
      <c r="M27" s="254" t="s">
        <v>315</v>
      </c>
      <c r="O27" s="196"/>
      <c r="P27" s="194" t="s">
        <v>207</v>
      </c>
      <c r="Q27" s="195" t="s">
        <v>375</v>
      </c>
      <c r="R27" s="252" t="s">
        <v>315</v>
      </c>
      <c r="S27" s="23"/>
      <c r="V27" s="23"/>
      <c r="W27" s="23"/>
      <c r="X27" s="23"/>
    </row>
    <row r="28" spans="2:18" ht="12.75" customHeight="1">
      <c r="B28" s="140"/>
      <c r="C28" s="255"/>
      <c r="D28" s="256"/>
      <c r="E28" s="173"/>
      <c r="F28" s="2"/>
      <c r="G28" s="2"/>
      <c r="H28" s="2"/>
      <c r="I28" s="2"/>
      <c r="J28" s="141"/>
      <c r="K28" s="255"/>
      <c r="L28" s="257"/>
      <c r="M28" s="174"/>
      <c r="O28" s="197"/>
      <c r="P28" s="255" t="s">
        <v>427</v>
      </c>
      <c r="Q28" s="256"/>
      <c r="R28" s="173"/>
    </row>
    <row r="29" spans="2:24" s="2" customFormat="1" ht="12.75" customHeight="1">
      <c r="B29" s="140"/>
      <c r="C29" s="135" t="s">
        <v>385</v>
      </c>
      <c r="D29" s="136" t="s">
        <v>376</v>
      </c>
      <c r="E29" s="136" t="s">
        <v>199</v>
      </c>
      <c r="J29" s="141"/>
      <c r="K29" s="138" t="s">
        <v>386</v>
      </c>
      <c r="L29" s="139" t="s">
        <v>376</v>
      </c>
      <c r="M29" s="139" t="s">
        <v>199</v>
      </c>
      <c r="O29" s="197"/>
      <c r="P29" s="194" t="s">
        <v>385</v>
      </c>
      <c r="Q29" s="195" t="s">
        <v>376</v>
      </c>
      <c r="R29" s="195" t="s">
        <v>199</v>
      </c>
      <c r="S29" s="252" t="s">
        <v>299</v>
      </c>
      <c r="V29" s="23"/>
      <c r="W29" s="23"/>
      <c r="X29" s="23"/>
    </row>
    <row r="30" spans="2:24" ht="12.75" customHeight="1">
      <c r="B30" s="140"/>
      <c r="C30" s="175"/>
      <c r="D30" s="176"/>
      <c r="E30" s="177"/>
      <c r="F30" s="2"/>
      <c r="G30" s="2"/>
      <c r="H30" s="2"/>
      <c r="I30" s="2"/>
      <c r="J30" s="141"/>
      <c r="K30" s="186"/>
      <c r="L30" s="178"/>
      <c r="M30" s="179"/>
      <c r="O30" s="197"/>
      <c r="P30" s="175"/>
      <c r="Q30" s="176"/>
      <c r="R30" s="177"/>
      <c r="S30" s="234" t="s">
        <v>407</v>
      </c>
      <c r="V30" s="168">
        <f>IF(D30="",0,1)</f>
        <v>0</v>
      </c>
      <c r="W30" s="168">
        <f>IF(L30="",0,1)</f>
        <v>0</v>
      </c>
      <c r="X30" s="168">
        <f>IF(Q30="",0,1)</f>
        <v>0</v>
      </c>
    </row>
    <row r="31" spans="2:19" ht="12.75" customHeight="1">
      <c r="B31" s="180">
        <v>3</v>
      </c>
      <c r="C31" s="175"/>
      <c r="D31" s="176"/>
      <c r="E31" s="177"/>
      <c r="F31" s="2"/>
      <c r="G31" s="2"/>
      <c r="H31" s="2"/>
      <c r="I31" s="2"/>
      <c r="J31" s="181">
        <v>3</v>
      </c>
      <c r="K31" s="186"/>
      <c r="L31" s="178"/>
      <c r="M31" s="179"/>
      <c r="O31" s="198">
        <v>3</v>
      </c>
      <c r="P31" s="175"/>
      <c r="Q31" s="176"/>
      <c r="R31" s="177"/>
      <c r="S31" s="234" t="s">
        <v>407</v>
      </c>
    </row>
    <row r="32" spans="2:19" ht="12.75" customHeight="1">
      <c r="B32" s="140"/>
      <c r="C32" s="175"/>
      <c r="D32" s="176"/>
      <c r="E32" s="177"/>
      <c r="F32" s="2"/>
      <c r="G32" s="2"/>
      <c r="H32" s="2"/>
      <c r="I32" s="2"/>
      <c r="J32" s="141"/>
      <c r="K32" s="186"/>
      <c r="L32" s="178"/>
      <c r="M32" s="179"/>
      <c r="O32" s="197"/>
      <c r="P32" s="175"/>
      <c r="Q32" s="176"/>
      <c r="R32" s="177"/>
      <c r="S32" s="234" t="s">
        <v>407</v>
      </c>
    </row>
    <row r="33" spans="2:19" ht="12.75" customHeight="1">
      <c r="B33" s="140"/>
      <c r="C33" s="175"/>
      <c r="D33" s="176"/>
      <c r="E33" s="177"/>
      <c r="F33" s="2"/>
      <c r="G33" s="2"/>
      <c r="H33" s="2"/>
      <c r="I33" s="2"/>
      <c r="J33" s="141"/>
      <c r="K33" s="186"/>
      <c r="L33" s="178"/>
      <c r="M33" s="179"/>
      <c r="O33" s="197"/>
      <c r="P33" s="175"/>
      <c r="Q33" s="178"/>
      <c r="R33" s="179"/>
      <c r="S33" s="235" t="s">
        <v>408</v>
      </c>
    </row>
    <row r="34" spans="2:19" ht="12.75" customHeight="1">
      <c r="B34" s="140"/>
      <c r="C34" s="175"/>
      <c r="D34" s="176"/>
      <c r="E34" s="177"/>
      <c r="F34" s="2"/>
      <c r="G34" s="2"/>
      <c r="H34" s="2"/>
      <c r="I34" s="2"/>
      <c r="J34" s="141"/>
      <c r="K34" s="186"/>
      <c r="L34" s="178"/>
      <c r="M34" s="179"/>
      <c r="O34" s="197"/>
      <c r="P34" s="175"/>
      <c r="Q34" s="178"/>
      <c r="R34" s="179"/>
      <c r="S34" s="235" t="s">
        <v>408</v>
      </c>
    </row>
    <row r="35" spans="2:19" ht="12.75" customHeight="1">
      <c r="B35" s="182"/>
      <c r="C35" s="175"/>
      <c r="D35" s="183"/>
      <c r="E35" s="184"/>
      <c r="F35" s="2"/>
      <c r="G35" s="2"/>
      <c r="H35" s="2"/>
      <c r="I35" s="2"/>
      <c r="J35" s="185"/>
      <c r="K35" s="186"/>
      <c r="L35" s="187"/>
      <c r="M35" s="188"/>
      <c r="O35" s="199"/>
      <c r="P35" s="175"/>
      <c r="Q35" s="178"/>
      <c r="R35" s="179"/>
      <c r="S35" s="235" t="s">
        <v>408</v>
      </c>
    </row>
    <row r="36" spans="2:13" ht="5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4" s="2" customFormat="1" ht="12.75" customHeight="1">
      <c r="B38" s="134"/>
      <c r="C38" s="135" t="s">
        <v>207</v>
      </c>
      <c r="D38" s="136" t="s">
        <v>375</v>
      </c>
      <c r="E38" s="253" t="s">
        <v>315</v>
      </c>
      <c r="J38" s="137"/>
      <c r="K38" s="138" t="s">
        <v>207</v>
      </c>
      <c r="L38" s="139" t="s">
        <v>375</v>
      </c>
      <c r="M38" s="254" t="s">
        <v>315</v>
      </c>
      <c r="O38" s="196"/>
      <c r="P38" s="194" t="s">
        <v>207</v>
      </c>
      <c r="Q38" s="195" t="s">
        <v>375</v>
      </c>
      <c r="R38" s="252" t="s">
        <v>315</v>
      </c>
      <c r="S38" s="23"/>
      <c r="V38" s="23"/>
      <c r="W38" s="23"/>
      <c r="X38" s="23"/>
    </row>
    <row r="39" spans="2:18" ht="12.75" customHeight="1">
      <c r="B39" s="140"/>
      <c r="C39" s="255"/>
      <c r="D39" s="256"/>
      <c r="E39" s="173"/>
      <c r="F39" s="2"/>
      <c r="G39" s="2"/>
      <c r="H39" s="2"/>
      <c r="I39" s="2"/>
      <c r="J39" s="141"/>
      <c r="K39" s="255"/>
      <c r="L39" s="257"/>
      <c r="M39" s="174"/>
      <c r="O39" s="197"/>
      <c r="P39" s="255" t="s">
        <v>427</v>
      </c>
      <c r="Q39" s="256"/>
      <c r="R39" s="173"/>
    </row>
    <row r="40" spans="2:24" s="2" customFormat="1" ht="12.75" customHeight="1">
      <c r="B40" s="140"/>
      <c r="C40" s="135" t="s">
        <v>385</v>
      </c>
      <c r="D40" s="136" t="s">
        <v>376</v>
      </c>
      <c r="E40" s="136" t="s">
        <v>199</v>
      </c>
      <c r="J40" s="141"/>
      <c r="K40" s="138" t="s">
        <v>386</v>
      </c>
      <c r="L40" s="139" t="s">
        <v>376</v>
      </c>
      <c r="M40" s="139" t="s">
        <v>199</v>
      </c>
      <c r="O40" s="197"/>
      <c r="P40" s="194" t="s">
        <v>385</v>
      </c>
      <c r="Q40" s="195" t="s">
        <v>376</v>
      </c>
      <c r="R40" s="195" t="s">
        <v>199</v>
      </c>
      <c r="S40" s="252" t="s">
        <v>299</v>
      </c>
      <c r="V40" s="23"/>
      <c r="W40" s="23"/>
      <c r="X40" s="23"/>
    </row>
    <row r="41" spans="2:24" ht="12.75" customHeight="1">
      <c r="B41" s="140"/>
      <c r="C41" s="175"/>
      <c r="D41" s="176"/>
      <c r="E41" s="177"/>
      <c r="F41" s="2"/>
      <c r="G41" s="2"/>
      <c r="H41" s="2"/>
      <c r="I41" s="2"/>
      <c r="J41" s="141"/>
      <c r="K41" s="186"/>
      <c r="L41" s="178"/>
      <c r="M41" s="179"/>
      <c r="O41" s="197"/>
      <c r="P41" s="175"/>
      <c r="Q41" s="176"/>
      <c r="R41" s="177"/>
      <c r="S41" s="234" t="s">
        <v>407</v>
      </c>
      <c r="V41" s="168">
        <f>IF(D41="",0,1)</f>
        <v>0</v>
      </c>
      <c r="W41" s="168">
        <f>IF(L41="",0,1)</f>
        <v>0</v>
      </c>
      <c r="X41" s="168">
        <f>IF(Q41="",0,1)</f>
        <v>0</v>
      </c>
    </row>
    <row r="42" spans="2:19" ht="12.75" customHeight="1">
      <c r="B42" s="180">
        <v>4</v>
      </c>
      <c r="C42" s="175"/>
      <c r="D42" s="176"/>
      <c r="E42" s="177"/>
      <c r="F42" s="2"/>
      <c r="G42" s="2"/>
      <c r="H42" s="2"/>
      <c r="I42" s="2"/>
      <c r="J42" s="181">
        <v>4</v>
      </c>
      <c r="K42" s="186"/>
      <c r="L42" s="178"/>
      <c r="M42" s="179"/>
      <c r="O42" s="198">
        <v>4</v>
      </c>
      <c r="P42" s="175"/>
      <c r="Q42" s="176"/>
      <c r="R42" s="177"/>
      <c r="S42" s="234" t="s">
        <v>407</v>
      </c>
    </row>
    <row r="43" spans="2:19" ht="12.75" customHeight="1">
      <c r="B43" s="140"/>
      <c r="C43" s="175"/>
      <c r="D43" s="176"/>
      <c r="E43" s="177"/>
      <c r="F43" s="2"/>
      <c r="G43" s="2"/>
      <c r="H43" s="2"/>
      <c r="I43" s="2"/>
      <c r="J43" s="141"/>
      <c r="K43" s="186"/>
      <c r="L43" s="178"/>
      <c r="M43" s="179"/>
      <c r="O43" s="197"/>
      <c r="P43" s="175"/>
      <c r="Q43" s="176"/>
      <c r="R43" s="177"/>
      <c r="S43" s="234" t="s">
        <v>407</v>
      </c>
    </row>
    <row r="44" spans="2:19" ht="12.75" customHeight="1">
      <c r="B44" s="140"/>
      <c r="C44" s="175"/>
      <c r="D44" s="176"/>
      <c r="E44" s="177"/>
      <c r="F44" s="2"/>
      <c r="G44" s="2"/>
      <c r="H44" s="2"/>
      <c r="I44" s="2"/>
      <c r="J44" s="141"/>
      <c r="K44" s="186"/>
      <c r="L44" s="178"/>
      <c r="M44" s="179"/>
      <c r="O44" s="197"/>
      <c r="P44" s="175"/>
      <c r="Q44" s="178"/>
      <c r="R44" s="179"/>
      <c r="S44" s="235" t="s">
        <v>408</v>
      </c>
    </row>
    <row r="45" spans="2:19" ht="12.75" customHeight="1">
      <c r="B45" s="140"/>
      <c r="C45" s="175"/>
      <c r="D45" s="176"/>
      <c r="E45" s="177"/>
      <c r="F45" s="2"/>
      <c r="G45" s="2"/>
      <c r="H45" s="2"/>
      <c r="I45" s="2"/>
      <c r="J45" s="141"/>
      <c r="K45" s="186"/>
      <c r="L45" s="178"/>
      <c r="M45" s="179"/>
      <c r="O45" s="197"/>
      <c r="P45" s="175"/>
      <c r="Q45" s="178"/>
      <c r="R45" s="179"/>
      <c r="S45" s="235" t="s">
        <v>408</v>
      </c>
    </row>
    <row r="46" spans="2:19" ht="12.75" customHeight="1">
      <c r="B46" s="182"/>
      <c r="C46" s="175"/>
      <c r="D46" s="183"/>
      <c r="E46" s="184"/>
      <c r="F46" s="2"/>
      <c r="G46" s="2"/>
      <c r="H46" s="2"/>
      <c r="I46" s="2"/>
      <c r="J46" s="185"/>
      <c r="K46" s="186"/>
      <c r="L46" s="187"/>
      <c r="M46" s="188"/>
      <c r="O46" s="199"/>
      <c r="P46" s="175"/>
      <c r="Q46" s="178"/>
      <c r="R46" s="179"/>
      <c r="S46" s="235" t="s">
        <v>408</v>
      </c>
    </row>
    <row r="47" spans="2:13" ht="5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5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24" s="2" customFormat="1" ht="12.75" customHeight="1">
      <c r="B49" s="134"/>
      <c r="C49" s="135" t="s">
        <v>207</v>
      </c>
      <c r="D49" s="136" t="s">
        <v>375</v>
      </c>
      <c r="E49" s="253" t="s">
        <v>315</v>
      </c>
      <c r="J49" s="137"/>
      <c r="K49" s="138" t="s">
        <v>207</v>
      </c>
      <c r="L49" s="139" t="s">
        <v>375</v>
      </c>
      <c r="M49" s="254" t="s">
        <v>315</v>
      </c>
      <c r="O49" s="196"/>
      <c r="P49" s="194" t="s">
        <v>207</v>
      </c>
      <c r="Q49" s="195" t="s">
        <v>375</v>
      </c>
      <c r="R49" s="252" t="s">
        <v>315</v>
      </c>
      <c r="S49" s="23"/>
      <c r="V49" s="23"/>
      <c r="W49" s="23"/>
      <c r="X49" s="23"/>
    </row>
    <row r="50" spans="2:18" ht="12.75" customHeight="1">
      <c r="B50" s="140"/>
      <c r="C50" s="255"/>
      <c r="D50" s="256"/>
      <c r="E50" s="189"/>
      <c r="F50" s="2"/>
      <c r="G50" s="2"/>
      <c r="H50" s="2"/>
      <c r="I50" s="2"/>
      <c r="J50" s="141"/>
      <c r="K50" s="255"/>
      <c r="L50" s="257"/>
      <c r="M50" s="174"/>
      <c r="O50" s="197"/>
      <c r="P50" s="255" t="s">
        <v>427</v>
      </c>
      <c r="Q50" s="256"/>
      <c r="R50" s="173"/>
    </row>
    <row r="51" spans="2:24" s="2" customFormat="1" ht="12.75" customHeight="1">
      <c r="B51" s="140"/>
      <c r="C51" s="135" t="s">
        <v>385</v>
      </c>
      <c r="D51" s="136" t="s">
        <v>376</v>
      </c>
      <c r="E51" s="136" t="s">
        <v>199</v>
      </c>
      <c r="J51" s="141"/>
      <c r="K51" s="138" t="s">
        <v>386</v>
      </c>
      <c r="L51" s="139" t="s">
        <v>376</v>
      </c>
      <c r="M51" s="139" t="s">
        <v>199</v>
      </c>
      <c r="O51" s="197"/>
      <c r="P51" s="194" t="s">
        <v>385</v>
      </c>
      <c r="Q51" s="195" t="s">
        <v>376</v>
      </c>
      <c r="R51" s="195" t="s">
        <v>199</v>
      </c>
      <c r="S51" s="252" t="s">
        <v>299</v>
      </c>
      <c r="V51" s="23"/>
      <c r="W51" s="23"/>
      <c r="X51" s="23"/>
    </row>
    <row r="52" spans="2:24" ht="12.75" customHeight="1">
      <c r="B52" s="140"/>
      <c r="C52" s="175"/>
      <c r="D52" s="176"/>
      <c r="E52" s="177"/>
      <c r="F52" s="2"/>
      <c r="G52" s="2"/>
      <c r="H52" s="2"/>
      <c r="I52" s="2"/>
      <c r="J52" s="141"/>
      <c r="K52" s="186"/>
      <c r="L52" s="178"/>
      <c r="M52" s="179"/>
      <c r="O52" s="197"/>
      <c r="P52" s="175"/>
      <c r="Q52" s="176"/>
      <c r="R52" s="177"/>
      <c r="S52" s="234" t="s">
        <v>407</v>
      </c>
      <c r="V52" s="168">
        <f>IF(D52="",0,1)</f>
        <v>0</v>
      </c>
      <c r="W52" s="168">
        <f>IF(L52="",0,1)</f>
        <v>0</v>
      </c>
      <c r="X52" s="168">
        <f>IF(Q52="",0,1)</f>
        <v>0</v>
      </c>
    </row>
    <row r="53" spans="2:19" ht="12.75" customHeight="1">
      <c r="B53" s="180">
        <v>5</v>
      </c>
      <c r="C53" s="175"/>
      <c r="D53" s="176"/>
      <c r="E53" s="177"/>
      <c r="F53" s="2"/>
      <c r="G53" s="2"/>
      <c r="H53" s="2"/>
      <c r="I53" s="2"/>
      <c r="J53" s="181">
        <v>5</v>
      </c>
      <c r="K53" s="186"/>
      <c r="L53" s="178"/>
      <c r="M53" s="179"/>
      <c r="O53" s="198">
        <v>5</v>
      </c>
      <c r="P53" s="175"/>
      <c r="Q53" s="176"/>
      <c r="R53" s="177"/>
      <c r="S53" s="234" t="s">
        <v>407</v>
      </c>
    </row>
    <row r="54" spans="2:19" ht="12.75" customHeight="1">
      <c r="B54" s="140"/>
      <c r="C54" s="175"/>
      <c r="D54" s="176"/>
      <c r="E54" s="177"/>
      <c r="F54" s="2"/>
      <c r="G54" s="2"/>
      <c r="H54" s="2"/>
      <c r="I54" s="2"/>
      <c r="J54" s="141"/>
      <c r="K54" s="186"/>
      <c r="L54" s="178"/>
      <c r="M54" s="179"/>
      <c r="O54" s="197"/>
      <c r="P54" s="175"/>
      <c r="Q54" s="176"/>
      <c r="R54" s="177"/>
      <c r="S54" s="234" t="s">
        <v>407</v>
      </c>
    </row>
    <row r="55" spans="2:19" ht="12.75" customHeight="1">
      <c r="B55" s="140"/>
      <c r="C55" s="175"/>
      <c r="D55" s="176"/>
      <c r="E55" s="177"/>
      <c r="F55" s="2"/>
      <c r="G55" s="2"/>
      <c r="H55" s="2"/>
      <c r="I55" s="2"/>
      <c r="J55" s="141"/>
      <c r="K55" s="186"/>
      <c r="L55" s="178"/>
      <c r="M55" s="179"/>
      <c r="O55" s="197"/>
      <c r="P55" s="175"/>
      <c r="Q55" s="178"/>
      <c r="R55" s="179"/>
      <c r="S55" s="235" t="s">
        <v>408</v>
      </c>
    </row>
    <row r="56" spans="2:19" ht="12.75" customHeight="1">
      <c r="B56" s="140"/>
      <c r="C56" s="175"/>
      <c r="D56" s="176"/>
      <c r="E56" s="177"/>
      <c r="F56" s="2"/>
      <c r="G56" s="2"/>
      <c r="H56" s="2"/>
      <c r="I56" s="2"/>
      <c r="J56" s="141"/>
      <c r="K56" s="186"/>
      <c r="L56" s="178"/>
      <c r="M56" s="179"/>
      <c r="O56" s="197"/>
      <c r="P56" s="175"/>
      <c r="Q56" s="178"/>
      <c r="R56" s="179"/>
      <c r="S56" s="235" t="s">
        <v>408</v>
      </c>
    </row>
    <row r="57" spans="2:19" ht="12.75" customHeight="1">
      <c r="B57" s="182"/>
      <c r="C57" s="175"/>
      <c r="D57" s="183"/>
      <c r="E57" s="184"/>
      <c r="F57" s="2"/>
      <c r="G57" s="2"/>
      <c r="H57" s="2"/>
      <c r="I57" s="2"/>
      <c r="J57" s="185"/>
      <c r="K57" s="186"/>
      <c r="L57" s="187"/>
      <c r="M57" s="188"/>
      <c r="O57" s="199"/>
      <c r="P57" s="175"/>
      <c r="Q57" s="178"/>
      <c r="R57" s="179"/>
      <c r="S57" s="235" t="s">
        <v>408</v>
      </c>
    </row>
    <row r="58" spans="2:13" ht="6" customHeight="1">
      <c r="B58" s="190"/>
      <c r="C58" s="2"/>
      <c r="D58" s="2"/>
      <c r="E58" s="2"/>
      <c r="F58" s="2"/>
      <c r="G58" s="2"/>
      <c r="H58" s="2"/>
      <c r="I58" s="2"/>
      <c r="J58" s="190"/>
      <c r="K58" s="2"/>
      <c r="L58" s="2"/>
      <c r="M58" s="2"/>
    </row>
    <row r="59" spans="2:24" s="2" customFormat="1" ht="12.75" customHeight="1">
      <c r="B59" s="134"/>
      <c r="C59" s="135" t="s">
        <v>207</v>
      </c>
      <c r="D59" s="136" t="s">
        <v>375</v>
      </c>
      <c r="E59" s="253" t="s">
        <v>315</v>
      </c>
      <c r="J59" s="137"/>
      <c r="K59" s="138" t="s">
        <v>207</v>
      </c>
      <c r="L59" s="139" t="s">
        <v>375</v>
      </c>
      <c r="M59" s="254" t="s">
        <v>315</v>
      </c>
      <c r="O59" s="196"/>
      <c r="P59" s="194" t="s">
        <v>207</v>
      </c>
      <c r="Q59" s="195" t="s">
        <v>375</v>
      </c>
      <c r="R59" s="252" t="s">
        <v>315</v>
      </c>
      <c r="S59" s="23"/>
      <c r="V59" s="23"/>
      <c r="W59" s="23"/>
      <c r="X59" s="23"/>
    </row>
    <row r="60" spans="2:18" ht="12.75" customHeight="1">
      <c r="B60" s="140"/>
      <c r="C60" s="255"/>
      <c r="D60" s="256"/>
      <c r="E60" s="173"/>
      <c r="F60" s="2"/>
      <c r="G60" s="2"/>
      <c r="H60" s="2"/>
      <c r="I60" s="2"/>
      <c r="J60" s="141"/>
      <c r="K60" s="255"/>
      <c r="L60" s="257"/>
      <c r="M60" s="174"/>
      <c r="O60" s="197"/>
      <c r="P60" s="255" t="s">
        <v>427</v>
      </c>
      <c r="Q60" s="256"/>
      <c r="R60" s="173"/>
    </row>
    <row r="61" spans="2:24" s="2" customFormat="1" ht="12.75" customHeight="1">
      <c r="B61" s="140"/>
      <c r="C61" s="135" t="s">
        <v>385</v>
      </c>
      <c r="D61" s="136" t="s">
        <v>376</v>
      </c>
      <c r="E61" s="136" t="s">
        <v>199</v>
      </c>
      <c r="J61" s="141"/>
      <c r="K61" s="138" t="s">
        <v>385</v>
      </c>
      <c r="L61" s="139" t="s">
        <v>376</v>
      </c>
      <c r="M61" s="139" t="s">
        <v>199</v>
      </c>
      <c r="O61" s="197"/>
      <c r="P61" s="194" t="s">
        <v>385</v>
      </c>
      <c r="Q61" s="195" t="s">
        <v>376</v>
      </c>
      <c r="R61" s="195" t="s">
        <v>199</v>
      </c>
      <c r="S61" s="252" t="s">
        <v>299</v>
      </c>
      <c r="V61" s="23"/>
      <c r="W61" s="23"/>
      <c r="X61" s="23"/>
    </row>
    <row r="62" spans="2:24" ht="12.75" customHeight="1">
      <c r="B62" s="140"/>
      <c r="C62" s="175"/>
      <c r="D62" s="176"/>
      <c r="E62" s="177"/>
      <c r="F62" s="2"/>
      <c r="G62" s="2"/>
      <c r="H62" s="2"/>
      <c r="I62" s="2"/>
      <c r="J62" s="141"/>
      <c r="K62" s="175"/>
      <c r="L62" s="178"/>
      <c r="M62" s="179"/>
      <c r="O62" s="197"/>
      <c r="P62" s="175"/>
      <c r="Q62" s="176"/>
      <c r="R62" s="177"/>
      <c r="S62" s="234" t="s">
        <v>407</v>
      </c>
      <c r="V62" s="168">
        <f>IF(D62="",0,1)</f>
        <v>0</v>
      </c>
      <c r="W62" s="168">
        <f>IF(L62="",0,1)</f>
        <v>0</v>
      </c>
      <c r="X62" s="168">
        <f>IF(Q62="",0,1)</f>
        <v>0</v>
      </c>
    </row>
    <row r="63" spans="2:19" ht="12.75" customHeight="1">
      <c r="B63" s="180">
        <v>6</v>
      </c>
      <c r="C63" s="175"/>
      <c r="D63" s="176"/>
      <c r="E63" s="177"/>
      <c r="F63" s="2"/>
      <c r="G63" s="2"/>
      <c r="H63" s="2"/>
      <c r="I63" s="2"/>
      <c r="J63" s="181">
        <v>6</v>
      </c>
      <c r="K63" s="175"/>
      <c r="L63" s="178"/>
      <c r="M63" s="179"/>
      <c r="O63" s="198">
        <v>6</v>
      </c>
      <c r="P63" s="175"/>
      <c r="Q63" s="176"/>
      <c r="R63" s="177"/>
      <c r="S63" s="234" t="s">
        <v>407</v>
      </c>
    </row>
    <row r="64" spans="2:19" ht="12.75" customHeight="1">
      <c r="B64" s="140"/>
      <c r="C64" s="175"/>
      <c r="D64" s="176"/>
      <c r="E64" s="177"/>
      <c r="F64" s="2"/>
      <c r="G64" s="2"/>
      <c r="H64" s="2"/>
      <c r="I64" s="2"/>
      <c r="J64" s="141"/>
      <c r="K64" s="175"/>
      <c r="L64" s="178"/>
      <c r="M64" s="179"/>
      <c r="O64" s="197"/>
      <c r="P64" s="175"/>
      <c r="Q64" s="176"/>
      <c r="R64" s="177"/>
      <c r="S64" s="234" t="s">
        <v>407</v>
      </c>
    </row>
    <row r="65" spans="2:19" ht="12.75" customHeight="1">
      <c r="B65" s="140"/>
      <c r="C65" s="175"/>
      <c r="D65" s="176"/>
      <c r="E65" s="177"/>
      <c r="F65" s="2"/>
      <c r="G65" s="2"/>
      <c r="H65" s="2"/>
      <c r="I65" s="2"/>
      <c r="J65" s="141"/>
      <c r="K65" s="175"/>
      <c r="L65" s="178"/>
      <c r="M65" s="179"/>
      <c r="O65" s="197"/>
      <c r="P65" s="175"/>
      <c r="Q65" s="178"/>
      <c r="R65" s="179"/>
      <c r="S65" s="235" t="s">
        <v>408</v>
      </c>
    </row>
    <row r="66" spans="2:19" ht="12.75" customHeight="1">
      <c r="B66" s="140"/>
      <c r="C66" s="175"/>
      <c r="D66" s="176"/>
      <c r="E66" s="177"/>
      <c r="F66" s="2"/>
      <c r="G66" s="2"/>
      <c r="H66" s="2"/>
      <c r="I66" s="2"/>
      <c r="J66" s="141"/>
      <c r="K66" s="175"/>
      <c r="L66" s="178"/>
      <c r="M66" s="179"/>
      <c r="O66" s="197"/>
      <c r="P66" s="175"/>
      <c r="Q66" s="178"/>
      <c r="R66" s="179"/>
      <c r="S66" s="235" t="s">
        <v>408</v>
      </c>
    </row>
    <row r="67" spans="2:19" ht="12.75" customHeight="1">
      <c r="B67" s="182"/>
      <c r="C67" s="175"/>
      <c r="D67" s="183"/>
      <c r="E67" s="184"/>
      <c r="F67" s="2"/>
      <c r="G67" s="2"/>
      <c r="H67" s="2"/>
      <c r="I67" s="2"/>
      <c r="J67" s="185"/>
      <c r="K67" s="186"/>
      <c r="L67" s="187"/>
      <c r="M67" s="188"/>
      <c r="O67" s="199"/>
      <c r="P67" s="175"/>
      <c r="Q67" s="178"/>
      <c r="R67" s="179"/>
      <c r="S67" s="235" t="s">
        <v>408</v>
      </c>
    </row>
    <row r="68" spans="2:13" ht="5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5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24" s="2" customFormat="1" ht="12.75" customHeight="1">
      <c r="B70" s="134"/>
      <c r="C70" s="135" t="s">
        <v>207</v>
      </c>
      <c r="D70" s="136" t="s">
        <v>375</v>
      </c>
      <c r="E70" s="253" t="s">
        <v>315</v>
      </c>
      <c r="J70" s="137"/>
      <c r="K70" s="138" t="s">
        <v>207</v>
      </c>
      <c r="L70" s="139" t="s">
        <v>375</v>
      </c>
      <c r="M70" s="254" t="s">
        <v>315</v>
      </c>
      <c r="O70" s="196"/>
      <c r="P70" s="194" t="s">
        <v>207</v>
      </c>
      <c r="Q70" s="195" t="s">
        <v>375</v>
      </c>
      <c r="R70" s="252" t="s">
        <v>315</v>
      </c>
      <c r="S70" s="23"/>
      <c r="V70" s="23"/>
      <c r="W70" s="23"/>
      <c r="X70" s="23"/>
    </row>
    <row r="71" spans="2:18" ht="12.75" customHeight="1">
      <c r="B71" s="140"/>
      <c r="C71" s="255"/>
      <c r="D71" s="256"/>
      <c r="E71" s="173"/>
      <c r="F71" s="2"/>
      <c r="G71" s="2"/>
      <c r="H71" s="2"/>
      <c r="I71" s="2"/>
      <c r="J71" s="141"/>
      <c r="K71" s="255"/>
      <c r="L71" s="257"/>
      <c r="M71" s="174"/>
      <c r="O71" s="197"/>
      <c r="P71" s="255" t="s">
        <v>427</v>
      </c>
      <c r="Q71" s="256"/>
      <c r="R71" s="173"/>
    </row>
    <row r="72" spans="2:24" s="2" customFormat="1" ht="12.75" customHeight="1">
      <c r="B72" s="140"/>
      <c r="C72" s="135" t="s">
        <v>385</v>
      </c>
      <c r="D72" s="136" t="s">
        <v>376</v>
      </c>
      <c r="E72" s="136" t="s">
        <v>199</v>
      </c>
      <c r="J72" s="141"/>
      <c r="K72" s="138" t="s">
        <v>385</v>
      </c>
      <c r="L72" s="139" t="s">
        <v>376</v>
      </c>
      <c r="M72" s="139" t="s">
        <v>199</v>
      </c>
      <c r="O72" s="197"/>
      <c r="P72" s="194" t="s">
        <v>385</v>
      </c>
      <c r="Q72" s="195" t="s">
        <v>376</v>
      </c>
      <c r="R72" s="195" t="s">
        <v>199</v>
      </c>
      <c r="S72" s="252" t="s">
        <v>299</v>
      </c>
      <c r="V72" s="23"/>
      <c r="W72" s="23"/>
      <c r="X72" s="23"/>
    </row>
    <row r="73" spans="2:24" ht="12.75" customHeight="1">
      <c r="B73" s="140"/>
      <c r="C73" s="175"/>
      <c r="D73" s="176"/>
      <c r="E73" s="177"/>
      <c r="F73" s="2"/>
      <c r="G73" s="2"/>
      <c r="H73" s="2"/>
      <c r="I73" s="2"/>
      <c r="J73" s="141"/>
      <c r="K73" s="175"/>
      <c r="L73" s="178"/>
      <c r="M73" s="179"/>
      <c r="O73" s="197"/>
      <c r="P73" s="175"/>
      <c r="Q73" s="176"/>
      <c r="R73" s="177"/>
      <c r="S73" s="234" t="s">
        <v>407</v>
      </c>
      <c r="V73" s="168">
        <f>IF(D73="",0,1)</f>
        <v>0</v>
      </c>
      <c r="W73" s="168">
        <f>IF(L73="",0,1)</f>
        <v>0</v>
      </c>
      <c r="X73" s="168">
        <f>IF(Q73="",0,1)</f>
        <v>0</v>
      </c>
    </row>
    <row r="74" spans="2:19" ht="12.75" customHeight="1">
      <c r="B74" s="180">
        <v>7</v>
      </c>
      <c r="C74" s="175"/>
      <c r="D74" s="176"/>
      <c r="E74" s="177"/>
      <c r="F74" s="2"/>
      <c r="G74" s="2"/>
      <c r="H74" s="2"/>
      <c r="I74" s="2"/>
      <c r="J74" s="181">
        <v>7</v>
      </c>
      <c r="K74" s="175"/>
      <c r="L74" s="178"/>
      <c r="M74" s="179"/>
      <c r="O74" s="198">
        <v>7</v>
      </c>
      <c r="P74" s="175"/>
      <c r="Q74" s="176"/>
      <c r="R74" s="177"/>
      <c r="S74" s="234" t="s">
        <v>407</v>
      </c>
    </row>
    <row r="75" spans="2:19" ht="12.75" customHeight="1">
      <c r="B75" s="140"/>
      <c r="C75" s="175"/>
      <c r="D75" s="176"/>
      <c r="E75" s="177"/>
      <c r="F75" s="2"/>
      <c r="G75" s="2"/>
      <c r="H75" s="2"/>
      <c r="I75" s="2"/>
      <c r="J75" s="141"/>
      <c r="K75" s="175"/>
      <c r="L75" s="178"/>
      <c r="M75" s="179"/>
      <c r="O75" s="197"/>
      <c r="P75" s="175"/>
      <c r="Q75" s="176"/>
      <c r="R75" s="177"/>
      <c r="S75" s="234" t="s">
        <v>407</v>
      </c>
    </row>
    <row r="76" spans="2:19" ht="12.75" customHeight="1">
      <c r="B76" s="140"/>
      <c r="C76" s="175"/>
      <c r="D76" s="176"/>
      <c r="E76" s="177"/>
      <c r="F76" s="2"/>
      <c r="G76" s="2"/>
      <c r="H76" s="2"/>
      <c r="I76" s="2"/>
      <c r="J76" s="141"/>
      <c r="K76" s="175"/>
      <c r="L76" s="178"/>
      <c r="M76" s="179"/>
      <c r="O76" s="197"/>
      <c r="P76" s="175"/>
      <c r="Q76" s="178"/>
      <c r="R76" s="179"/>
      <c r="S76" s="235" t="s">
        <v>408</v>
      </c>
    </row>
    <row r="77" spans="2:19" ht="12.75" customHeight="1">
      <c r="B77" s="140"/>
      <c r="C77" s="175"/>
      <c r="D77" s="176"/>
      <c r="E77" s="177"/>
      <c r="F77" s="2"/>
      <c r="G77" s="2"/>
      <c r="H77" s="2"/>
      <c r="I77" s="2"/>
      <c r="J77" s="141"/>
      <c r="K77" s="175"/>
      <c r="L77" s="178"/>
      <c r="M77" s="179"/>
      <c r="O77" s="197"/>
      <c r="P77" s="175"/>
      <c r="Q77" s="178"/>
      <c r="R77" s="179"/>
      <c r="S77" s="235" t="s">
        <v>408</v>
      </c>
    </row>
    <row r="78" spans="2:19" ht="12.75" customHeight="1">
      <c r="B78" s="182"/>
      <c r="C78" s="175"/>
      <c r="D78" s="183"/>
      <c r="E78" s="184"/>
      <c r="F78" s="2"/>
      <c r="G78" s="2"/>
      <c r="H78" s="2"/>
      <c r="I78" s="2"/>
      <c r="J78" s="185"/>
      <c r="K78" s="186"/>
      <c r="L78" s="187"/>
      <c r="M78" s="188"/>
      <c r="O78" s="199"/>
      <c r="P78" s="175"/>
      <c r="Q78" s="178"/>
      <c r="R78" s="179"/>
      <c r="S78" s="235" t="s">
        <v>408</v>
      </c>
    </row>
    <row r="79" spans="2:13" ht="5.2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5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24" s="2" customFormat="1" ht="12.75" customHeight="1">
      <c r="B81" s="134"/>
      <c r="C81" s="135" t="s">
        <v>207</v>
      </c>
      <c r="D81" s="136" t="s">
        <v>375</v>
      </c>
      <c r="E81" s="253" t="s">
        <v>315</v>
      </c>
      <c r="J81" s="137"/>
      <c r="K81" s="138" t="s">
        <v>207</v>
      </c>
      <c r="L81" s="139" t="s">
        <v>375</v>
      </c>
      <c r="M81" s="254" t="s">
        <v>315</v>
      </c>
      <c r="O81" s="196"/>
      <c r="P81" s="194" t="s">
        <v>207</v>
      </c>
      <c r="Q81" s="195" t="s">
        <v>375</v>
      </c>
      <c r="R81" s="252" t="s">
        <v>315</v>
      </c>
      <c r="S81" s="23"/>
      <c r="V81" s="23"/>
      <c r="W81" s="23"/>
      <c r="X81" s="23"/>
    </row>
    <row r="82" spans="2:18" ht="12.75" customHeight="1">
      <c r="B82" s="140"/>
      <c r="C82" s="255"/>
      <c r="D82" s="256"/>
      <c r="E82" s="173"/>
      <c r="F82" s="2"/>
      <c r="G82" s="2"/>
      <c r="H82" s="2"/>
      <c r="I82" s="2"/>
      <c r="J82" s="141"/>
      <c r="K82" s="255"/>
      <c r="L82" s="257"/>
      <c r="M82" s="174"/>
      <c r="O82" s="197"/>
      <c r="P82" s="255" t="s">
        <v>427</v>
      </c>
      <c r="Q82" s="256"/>
      <c r="R82" s="173"/>
    </row>
    <row r="83" spans="2:24" s="2" customFormat="1" ht="12.75" customHeight="1">
      <c r="B83" s="140"/>
      <c r="C83" s="135" t="s">
        <v>385</v>
      </c>
      <c r="D83" s="136" t="s">
        <v>376</v>
      </c>
      <c r="E83" s="136" t="s">
        <v>199</v>
      </c>
      <c r="J83" s="141"/>
      <c r="K83" s="138" t="s">
        <v>385</v>
      </c>
      <c r="L83" s="139" t="s">
        <v>376</v>
      </c>
      <c r="M83" s="139" t="s">
        <v>199</v>
      </c>
      <c r="O83" s="197"/>
      <c r="P83" s="194" t="s">
        <v>385</v>
      </c>
      <c r="Q83" s="195" t="s">
        <v>376</v>
      </c>
      <c r="R83" s="195" t="s">
        <v>199</v>
      </c>
      <c r="S83" s="252" t="s">
        <v>299</v>
      </c>
      <c r="V83" s="23"/>
      <c r="W83" s="23"/>
      <c r="X83" s="23"/>
    </row>
    <row r="84" spans="2:24" ht="12.75" customHeight="1">
      <c r="B84" s="140"/>
      <c r="C84" s="175"/>
      <c r="D84" s="176"/>
      <c r="E84" s="177"/>
      <c r="F84" s="2"/>
      <c r="G84" s="2"/>
      <c r="H84" s="2"/>
      <c r="I84" s="2"/>
      <c r="J84" s="141"/>
      <c r="K84" s="186"/>
      <c r="L84" s="178"/>
      <c r="M84" s="179"/>
      <c r="O84" s="197"/>
      <c r="P84" s="175"/>
      <c r="Q84" s="176"/>
      <c r="R84" s="177"/>
      <c r="S84" s="234" t="s">
        <v>407</v>
      </c>
      <c r="V84" s="168">
        <f>IF(D84="",0,1)</f>
        <v>0</v>
      </c>
      <c r="W84" s="168">
        <f>IF(L84="",0,1)</f>
        <v>0</v>
      </c>
      <c r="X84" s="168">
        <f>IF(Q84="",0,1)</f>
        <v>0</v>
      </c>
    </row>
    <row r="85" spans="2:19" ht="12.75" customHeight="1">
      <c r="B85" s="180">
        <v>8</v>
      </c>
      <c r="C85" s="175"/>
      <c r="D85" s="176"/>
      <c r="E85" s="177"/>
      <c r="F85" s="2"/>
      <c r="G85" s="2"/>
      <c r="H85" s="2"/>
      <c r="I85" s="2"/>
      <c r="J85" s="181">
        <v>8</v>
      </c>
      <c r="K85" s="186"/>
      <c r="L85" s="178"/>
      <c r="M85" s="179"/>
      <c r="O85" s="198">
        <v>8</v>
      </c>
      <c r="P85" s="175"/>
      <c r="Q85" s="176"/>
      <c r="R85" s="177"/>
      <c r="S85" s="234" t="s">
        <v>407</v>
      </c>
    </row>
    <row r="86" spans="2:19" ht="12.75" customHeight="1">
      <c r="B86" s="140"/>
      <c r="C86" s="175"/>
      <c r="D86" s="176"/>
      <c r="E86" s="177"/>
      <c r="F86" s="2"/>
      <c r="G86" s="2"/>
      <c r="H86" s="2"/>
      <c r="I86" s="2"/>
      <c r="J86" s="141"/>
      <c r="K86" s="186"/>
      <c r="L86" s="178"/>
      <c r="M86" s="179"/>
      <c r="O86" s="197"/>
      <c r="P86" s="175"/>
      <c r="Q86" s="176"/>
      <c r="R86" s="177"/>
      <c r="S86" s="234" t="s">
        <v>407</v>
      </c>
    </row>
    <row r="87" spans="2:19" ht="12.75" customHeight="1">
      <c r="B87" s="140"/>
      <c r="C87" s="175"/>
      <c r="D87" s="176"/>
      <c r="E87" s="177"/>
      <c r="F87" s="2"/>
      <c r="G87" s="2"/>
      <c r="H87" s="2"/>
      <c r="I87" s="2"/>
      <c r="J87" s="141"/>
      <c r="K87" s="186"/>
      <c r="L87" s="178"/>
      <c r="M87" s="179"/>
      <c r="O87" s="197"/>
      <c r="P87" s="175"/>
      <c r="Q87" s="178"/>
      <c r="R87" s="179"/>
      <c r="S87" s="235" t="s">
        <v>408</v>
      </c>
    </row>
    <row r="88" spans="2:19" ht="12.75" customHeight="1">
      <c r="B88" s="140"/>
      <c r="C88" s="175"/>
      <c r="D88" s="176"/>
      <c r="E88" s="177"/>
      <c r="F88" s="2"/>
      <c r="G88" s="2"/>
      <c r="H88" s="2"/>
      <c r="I88" s="2"/>
      <c r="J88" s="141"/>
      <c r="K88" s="186"/>
      <c r="L88" s="178"/>
      <c r="M88" s="179"/>
      <c r="O88" s="197"/>
      <c r="P88" s="175"/>
      <c r="Q88" s="178"/>
      <c r="R88" s="179"/>
      <c r="S88" s="235" t="s">
        <v>408</v>
      </c>
    </row>
    <row r="89" spans="2:19" ht="12.75" customHeight="1">
      <c r="B89" s="182"/>
      <c r="C89" s="175"/>
      <c r="D89" s="183"/>
      <c r="E89" s="184"/>
      <c r="F89" s="2"/>
      <c r="G89" s="2"/>
      <c r="H89" s="2"/>
      <c r="I89" s="2"/>
      <c r="J89" s="185"/>
      <c r="K89" s="186"/>
      <c r="L89" s="187"/>
      <c r="M89" s="188"/>
      <c r="O89" s="199"/>
      <c r="P89" s="175"/>
      <c r="Q89" s="178"/>
      <c r="R89" s="179"/>
      <c r="S89" s="235" t="s">
        <v>408</v>
      </c>
    </row>
    <row r="90" spans="2:13" ht="5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5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sheetProtection sheet="1" objects="1" scenarios="1" selectLockedCells="1"/>
  <mergeCells count="1">
    <mergeCell ref="B1:M1"/>
  </mergeCells>
  <conditionalFormatting sqref="S34 S77 S12 S23 S45 S56 S66 Q23:R24 Q34:R35 Q45:R46 Q56:R57 Q66:R67 Q77:R78 S88 Q88:R89 Q12:R13">
    <cfRule type="expression" priority="1" dxfId="0" stopIfTrue="1">
      <formula>$S12="女"</formula>
    </cfRule>
  </conditionalFormatting>
  <dataValidations count="3">
    <dataValidation type="list" allowBlank="1" showInputMessage="1" imeMode="on" sqref="Q60 Q6 Q50 Q39 Q28 Q17 L50 L39 L28 L17 L6 D50 D39 D28 D17 D6 D60 D71 D82 L60 L71 L82 Q71 Q82">
      <formula1>$X$1</formula1>
    </dataValidation>
    <dataValidation type="list" allowBlank="1" showInputMessage="1" showErrorMessage="1" sqref="C60 C6 K50 K39 K28 K17 K6 C50 C39 C28 C17 C71 C82 K60 K71 K82">
      <formula1>"4年4×100mR,5年4×100mR,6年4×100mR"</formula1>
    </dataValidation>
    <dataValidation type="list" allowBlank="1" showInputMessage="1" showErrorMessage="1" sqref="P60 P6 P17 P28 P39 P50 P82 P71">
      <formula1>"混合4×100mR"</formula1>
    </dataValidation>
  </dataValidations>
  <printOptions horizontalCentered="1"/>
  <pageMargins left="0.15748031496062992" right="0.15748031496062992" top="0.45" bottom="0.03937007874015748" header="0.4330708661417323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2023-05-25T01:44:14Z</cp:lastPrinted>
  <dcterms:created xsi:type="dcterms:W3CDTF">2008-02-20T03:31:46Z</dcterms:created>
  <dcterms:modified xsi:type="dcterms:W3CDTF">2023-05-25T01:44:44Z</dcterms:modified>
  <cp:category/>
  <cp:version/>
  <cp:contentType/>
  <cp:contentStatus/>
</cp:coreProperties>
</file>