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エントリーシート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混合リレー" sheetId="8" r:id="rId8"/>
    <sheet name="参加人数" sheetId="9" r:id="rId9"/>
    <sheet name="サンプル" sheetId="10" r:id="rId10"/>
  </sheets>
  <definedNames>
    <definedName name="_xlnm.Print_Area" localSheetId="2">'エントリーシート'!$A$1:$AF$52</definedName>
    <definedName name="_xlnm.Print_Area" localSheetId="9">'サンプル'!$A$1:$M$52</definedName>
    <definedName name="_xlnm.Print_Area" localSheetId="0">'最初にご確認ください'!$B$1:$Q$59</definedName>
    <definedName name="_xlnm.Print_Area" localSheetId="8">'参加人数'!$A$1:$F$30</definedName>
    <definedName name="_xlnm.Print_Area" localSheetId="1">'申込必要事項'!$A$1:$F$8</definedName>
    <definedName name="_xlnm.Print_Titles" localSheetId="2">'エントリーシート'!$1:$11</definedName>
    <definedName name="_xlnm.Print_Titles" localSheetId="9">'サンプル'!$1:$11</definedName>
  </definedNames>
  <calcPr fullCalcOnLoad="1"/>
</workbook>
</file>

<file path=xl/sharedStrings.xml><?xml version="1.0" encoding="utf-8"?>
<sst xmlns="http://schemas.openxmlformats.org/spreadsheetml/2006/main" count="791" uniqueCount="456">
  <si>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</si>
  <si>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</si>
  <si>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</si>
  <si>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</si>
  <si>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</si>
  <si>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</si>
  <si>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</si>
  <si>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</si>
  <si>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</si>
  <si>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</si>
  <si>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</si>
  <si>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</si>
  <si>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</si>
  <si>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</si>
  <si>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</si>
  <si>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</si>
  <si>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</si>
  <si>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</si>
  <si>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</si>
  <si>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</si>
  <si>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</si>
  <si>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</si>
  <si>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</si>
  <si>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</si>
  <si>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</si>
  <si>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</si>
  <si>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</si>
  <si>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</si>
  <si>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</si>
  <si>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</si>
  <si>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</si>
  <si>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</si>
  <si>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</si>
  <si>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</si>
  <si>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</si>
  <si>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</si>
  <si>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</si>
  <si>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</si>
  <si>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</si>
  <si>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</si>
  <si>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</si>
  <si>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</si>
  <si>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</si>
  <si>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</si>
  <si>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</si>
  <si>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</si>
  <si>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</si>
  <si>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</si>
  <si>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</si>
  <si>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</si>
  <si>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</si>
  <si>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</si>
  <si>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</si>
  <si>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</si>
  <si>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</si>
  <si>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</si>
  <si>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</si>
  <si>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</si>
  <si>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</si>
  <si>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</si>
  <si>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</si>
  <si>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</si>
  <si>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</si>
  <si>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</si>
  <si>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</si>
  <si>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</si>
  <si>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</si>
  <si>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</si>
  <si>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</si>
  <si>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</si>
  <si>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</si>
  <si>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</si>
  <si>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</si>
  <si>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</si>
  <si>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</si>
  <si>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</si>
  <si>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</si>
  <si>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</si>
  <si>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</si>
  <si>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</si>
  <si>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</si>
  <si>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</si>
  <si>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</si>
  <si>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</si>
  <si>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</si>
  <si>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</si>
  <si>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</si>
  <si>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</si>
  <si>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</si>
  <si>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</si>
  <si>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</si>
  <si>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</si>
  <si>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</si>
  <si>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</si>
  <si>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</si>
  <si>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</si>
  <si>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</si>
  <si>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</si>
  <si>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</si>
  <si>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</si>
  <si>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</si>
  <si>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</si>
  <si>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</si>
  <si>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</si>
  <si>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</si>
  <si>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</si>
  <si>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</si>
  <si>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</si>
  <si>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</si>
  <si>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</si>
  <si>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</si>
  <si>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</si>
  <si>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</si>
  <si>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</si>
  <si>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</si>
  <si>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</si>
  <si>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</si>
  <si>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</si>
  <si>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</si>
  <si>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</si>
  <si>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</si>
  <si>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</si>
  <si>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</si>
  <si>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</si>
  <si>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</si>
  <si>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</si>
  <si>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</si>
  <si>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</si>
  <si>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</si>
  <si>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</si>
  <si>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</si>
  <si>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</si>
  <si>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</si>
  <si>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</si>
  <si>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</si>
  <si>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</si>
  <si>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</si>
  <si>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</si>
  <si>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</si>
  <si>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</si>
  <si>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</si>
  <si>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</si>
  <si>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</si>
  <si>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</si>
  <si>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</si>
  <si>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</si>
  <si>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</si>
  <si>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</si>
  <si>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</si>
  <si>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</si>
  <si>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</si>
  <si>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</si>
  <si>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</si>
  <si>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</si>
  <si>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</si>
  <si>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</si>
  <si>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</si>
  <si>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</si>
  <si>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</si>
  <si>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</si>
  <si>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</si>
  <si>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</si>
  <si>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</si>
  <si>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</si>
  <si>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</si>
  <si>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</si>
  <si>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</si>
  <si>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</si>
  <si>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</si>
  <si>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</si>
  <si>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</si>
  <si>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</si>
  <si>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</si>
  <si>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</si>
  <si>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</si>
  <si>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</si>
  <si>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</si>
  <si>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</si>
  <si>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</si>
  <si>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</si>
  <si>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</si>
  <si>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</si>
  <si>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</si>
  <si>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</si>
  <si>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</si>
  <si>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</si>
  <si>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</si>
  <si>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</si>
  <si>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</si>
  <si>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</si>
  <si>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</si>
  <si>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</si>
  <si>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</si>
  <si>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</si>
  <si>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</si>
  <si>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</si>
  <si>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</si>
  <si>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</si>
  <si>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</si>
  <si>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</si>
  <si>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</si>
  <si>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</si>
  <si>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</si>
  <si>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</si>
  <si>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</si>
  <si>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</si>
  <si>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</si>
  <si>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</si>
  <si>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</si>
  <si>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</si>
  <si>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</si>
  <si>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</si>
  <si>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</si>
  <si>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</si>
  <si>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</si>
  <si>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</si>
  <si>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</si>
  <si>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</si>
  <si>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</si>
  <si>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</si>
  <si>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</si>
  <si>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</si>
  <si>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</si>
  <si>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</si>
  <si>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【基本注意】</t>
  </si>
  <si>
    <t>３．入力シートは「男子」「女子」それぞれ別シートです。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</si>
  <si>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</si>
  <si>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</si>
  <si>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</si>
  <si>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</si>
  <si>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</si>
  <si>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</si>
  <si>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</si>
  <si>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</si>
  <si>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</si>
  <si>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</si>
  <si>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</si>
  <si>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</si>
  <si>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</si>
  <si>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</si>
  <si>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</si>
  <si>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</si>
  <si>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</si>
  <si>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</si>
  <si>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</si>
  <si>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</si>
  <si>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</si>
  <si>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</si>
  <si>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</si>
  <si>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</si>
  <si>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</si>
  <si>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</si>
  <si>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</si>
  <si>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</si>
  <si>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</si>
  <si>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</si>
  <si>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</si>
  <si>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</si>
  <si>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</si>
  <si>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</si>
  <si>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</si>
  <si>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</si>
  <si>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</si>
  <si>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</si>
  <si>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</si>
  <si>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</si>
  <si>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</si>
  <si>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</si>
  <si>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</si>
  <si>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</si>
  <si>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</si>
  <si>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</si>
  <si>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</si>
  <si>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</si>
  <si>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</si>
  <si>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</si>
  <si>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</si>
  <si>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</si>
  <si>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</si>
  <si>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</si>
  <si>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</si>
  <si>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</si>
  <si>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</si>
  <si>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</si>
  <si>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</si>
  <si>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</si>
  <si>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</si>
  <si>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</si>
  <si>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</si>
  <si>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</si>
  <si>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</si>
  <si>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</si>
  <si>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</si>
  <si>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参加種目は種別を入力すると、種目リストに実施種目が選択できるようになっています。必ずリストより選択してください。</t>
  </si>
  <si>
    <t>種　　目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</si>
  <si>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</si>
  <si>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</si>
  <si>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</si>
  <si>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</si>
  <si>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</si>
  <si>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</si>
  <si>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氏　名</t>
  </si>
  <si>
    <t>大会名</t>
  </si>
  <si>
    <t>リレー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</si>
  <si>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</si>
  <si>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</si>
  <si>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</si>
  <si>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</si>
  <si>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</si>
  <si>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</si>
  <si>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</si>
  <si>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</si>
  <si>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</si>
  <si>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</si>
  <si>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</si>
  <si>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</si>
  <si>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</si>
  <si>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</si>
  <si>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</si>
  <si>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</si>
  <si>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</si>
  <si>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</si>
  <si>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</si>
  <si>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</si>
  <si>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</si>
  <si>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</si>
  <si>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</si>
  <si>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</si>
  <si>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</si>
  <si>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3年100m</t>
  </si>
  <si>
    <t>例</t>
  </si>
  <si>
    <t>14.54</t>
  </si>
  <si>
    <t>１．このファイルは、Microsoft® Excel で作られています。</t>
  </si>
  <si>
    <t>４．ファイル名は、大会名（学校名）にしてください。</t>
  </si>
  <si>
    <t>（２）フリガナ</t>
  </si>
  <si>
    <t>申込み必要事項のシートに学校名の略名を全角にて入力してください。申込シートには自動的に入力されます。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</si>
  <si>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</si>
  <si>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</si>
  <si>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</si>
  <si>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</si>
  <si>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大会参加の際の申込には必ず下記の所属名で申し込んでください。</t>
  </si>
  <si>
    <t>（ﾌﾟﾛｸﾞﾗﾑ記載名）</t>
  </si>
  <si>
    <t>A</t>
  </si>
  <si>
    <t>B</t>
  </si>
  <si>
    <t>×</t>
  </si>
  <si>
    <t>リレー</t>
  </si>
  <si>
    <t>ﾁｰﾑ</t>
  </si>
  <si>
    <t>ﾄｶﾁ ﾀﾛｳ</t>
  </si>
  <si>
    <t>桐生　祥秀</t>
  </si>
  <si>
    <t>小池　佑貴</t>
  </si>
  <si>
    <t>山県　亮太</t>
  </si>
  <si>
    <t>多田　修平</t>
  </si>
  <si>
    <t>塩尻　和也</t>
  </si>
  <si>
    <t>戸辺　直人</t>
  </si>
  <si>
    <t>新井　涼平</t>
  </si>
  <si>
    <t>沢野　大地</t>
  </si>
  <si>
    <t>城山正太郎</t>
  </si>
  <si>
    <t>飯塚　翔太</t>
  </si>
  <si>
    <t>男女合計</t>
  </si>
  <si>
    <t>4年100m</t>
  </si>
  <si>
    <t>5年100m</t>
  </si>
  <si>
    <t>6年100m</t>
  </si>
  <si>
    <t>3年800m</t>
  </si>
  <si>
    <t>4年800m</t>
  </si>
  <si>
    <t>5年1500m</t>
  </si>
  <si>
    <t>6年1500m</t>
  </si>
  <si>
    <t>5年80mH</t>
  </si>
  <si>
    <t>6年80mH</t>
  </si>
  <si>
    <t>5年走高跳</t>
  </si>
  <si>
    <t>6年走高跳</t>
  </si>
  <si>
    <t>4年走幅跳</t>
  </si>
  <si>
    <t>5年走幅跳</t>
  </si>
  <si>
    <t>6年走幅跳</t>
  </si>
  <si>
    <t>3年ｼﾞｬﾍﾞﾘｯｸﾎﾞｰﾙ投</t>
  </si>
  <si>
    <t>4年ｼﾞｬﾍﾞﾘｯｸﾎﾞｰﾙ投</t>
  </si>
  <si>
    <t>5年ｼﾞｬﾍﾞﾘｯｸﾎﾞｰﾙ投</t>
  </si>
  <si>
    <t>6年ｼﾞｬﾍﾞﾘｯｸﾎﾞｰﾙ投</t>
  </si>
  <si>
    <t>6年砲丸投</t>
  </si>
  <si>
    <t>5年800m</t>
  </si>
  <si>
    <t>6年800m</t>
  </si>
  <si>
    <t>4年4×100mR</t>
  </si>
  <si>
    <t>5年4×100mR</t>
  </si>
  <si>
    <t>6年4×100mR</t>
  </si>
  <si>
    <t>十勝小</t>
  </si>
  <si>
    <t>4年100m</t>
  </si>
  <si>
    <t>6年100m</t>
  </si>
  <si>
    <t>４年生</t>
  </si>
  <si>
    <t>５年生</t>
  </si>
  <si>
    <t>６年生</t>
  </si>
  <si>
    <t>申込み種目</t>
  </si>
  <si>
    <t>A</t>
  </si>
  <si>
    <t>小学男子</t>
  </si>
  <si>
    <t>小学女子</t>
  </si>
  <si>
    <t>5年走高跳</t>
  </si>
  <si>
    <t>学年ﾁｪｯｸ</t>
  </si>
  <si>
    <t>6年走高跳</t>
  </si>
  <si>
    <t>ただし、学校名の最初に町村名が入っている場合は要りません。</t>
  </si>
  <si>
    <r>
      <t>必要な例：</t>
    </r>
  </si>
  <si>
    <t>不必要な例：</t>
  </si>
  <si>
    <t>　　札内南小　→　幕別札内南小</t>
  </si>
  <si>
    <t>　　西中音更小　→　音更西中音更小</t>
  </si>
  <si>
    <t>　　柏小　→　帯広柏小　　</t>
  </si>
  <si>
    <t>　　音更小　→　そのまま</t>
  </si>
  <si>
    <t>　　芽室小　→　そのまま</t>
  </si>
  <si>
    <t>■大会時に使用する所属名一覧（ﾌﾟﾛｸﾞﾗﾑ記載名）</t>
  </si>
  <si>
    <t>　学校名で出場する場合、必ず学校名の頭に町村名を入れてください</t>
  </si>
  <si>
    <t>※クラブチーム名の場合はそのままの名称でかまいません。</t>
  </si>
  <si>
    <t>リレー(1ﾁｰﾑの場合はA)　※1ﾁｰﾑ5名まで</t>
  </si>
  <si>
    <t>5年100m</t>
  </si>
  <si>
    <t>注：最高記録が未記載の場合は最も下位グループで処理します。</t>
  </si>
  <si>
    <t>氏　名</t>
  </si>
  <si>
    <t>ﾌﾘｶﾞﾅ</t>
  </si>
  <si>
    <t>十勝帯広小</t>
  </si>
  <si>
    <t>サーキット３戦</t>
  </si>
  <si>
    <t>川崎　信介</t>
  </si>
  <si>
    <t>090-1234-5678</t>
  </si>
  <si>
    <t>ｺｲｹ ﾕｳｷ</t>
  </si>
  <si>
    <t>ﾔﾏｶﾞﾀ ﾘｮｳﾀ</t>
  </si>
  <si>
    <t>ﾀﾀﾞ ｼｭｳﾍｲ</t>
  </si>
  <si>
    <t>ｼｵｼﾞﾘ ｶｽﾞﾔ</t>
  </si>
  <si>
    <t>ﾄﾍﾞ ﾅｵﾄ</t>
  </si>
  <si>
    <t>ｱﾗｲ ﾘｮｳﾍｲ</t>
  </si>
  <si>
    <t>ｻﾜﾉ ﾀﾞｲﾁ</t>
  </si>
  <si>
    <t>ｼﾛﾔﾏ ｼｮｳﾀﾛｳ</t>
  </si>
  <si>
    <t>ｲｲｽﾞｶ ｼｮｳﾀ</t>
  </si>
  <si>
    <t>帯広　太朗</t>
  </si>
  <si>
    <t>ｵﾋﾞﾋﾛ ﾀﾛｳ</t>
  </si>
  <si>
    <t>帯広　一郎</t>
  </si>
  <si>
    <t>ｵﾋﾞﾋﾛ ｲﾁﾛｳ</t>
  </si>
  <si>
    <t>6年1500m</t>
  </si>
  <si>
    <t>5年ｼﾞｬﾍﾞﾘｯｸﾎﾞｰﾙ投</t>
  </si>
  <si>
    <t>5年走幅跳</t>
  </si>
  <si>
    <t>4.59.99</t>
  </si>
  <si>
    <t>大会名は必ず入力してください</t>
  </si>
  <si>
    <t>　【例】サーキット１戦申込　帯広小</t>
  </si>
  <si>
    <t>６．入力シートセルの、行の挿入または削除はしないで下さい。</t>
  </si>
  <si>
    <t>入力上の注意</t>
  </si>
  <si>
    <t>記入例はサンプルシートでも確認してください。</t>
  </si>
  <si>
    <t>学校名はあらかじめ規定の名称で入力してください。</t>
  </si>
  <si>
    <t>【入力例】　　　電気計時　　　10秒10　→　10.10　　　1分59秒00　→　1.59.00</t>
  </si>
  <si>
    <t>７．参加料の計算は自動的に行われます。</t>
  </si>
  <si>
    <t>サーキット第３戦</t>
  </si>
  <si>
    <t>未記入箇所</t>
  </si>
  <si>
    <t>　最高記録</t>
  </si>
  <si>
    <t>ﾌﾘｶﾞﾅ</t>
  </si>
  <si>
    <t>混合</t>
  </si>
  <si>
    <t>6年生</t>
  </si>
  <si>
    <t>氏名</t>
  </si>
  <si>
    <t>チーム名</t>
  </si>
  <si>
    <t>※学年別リレーに出場した選手はエントリーできない</t>
  </si>
  <si>
    <t>混合４×１００ｍRリレー申込</t>
  </si>
  <si>
    <t>※６年生　正選手男女各２名、補欠男女各１名以内</t>
  </si>
  <si>
    <t>所属名(略名)</t>
  </si>
  <si>
    <t>※郵送の必要なし</t>
  </si>
  <si>
    <t>※郵送の必要あり</t>
  </si>
  <si>
    <t>７文字以下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</si>
</sst>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20"/>
      <color indexed="9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8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9" fillId="0" borderId="3" applyNumberFormat="0" applyFill="0" applyAlignment="0" applyProtection="0"/>
    <xf numFmtId="0" fontId="36" fillId="26" borderId="0" applyNumberFormat="0" applyBorder="0" applyAlignment="0" applyProtection="0"/>
    <xf numFmtId="0" fontId="70" fillId="27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38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7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28" borderId="4" applyNumberFormat="0" applyAlignment="0" applyProtection="0"/>
    <xf numFmtId="0" fontId="76" fillId="29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176" fontId="5" fillId="30" borderId="10" xfId="0" applyNumberFormat="1" applyFont="1" applyFill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31" fillId="0" borderId="0" xfId="0" applyFont="1" applyBorder="1" applyAlignment="1" applyProtection="1">
      <alignment horizontal="center" vertical="top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0" fillId="4" borderId="10" xfId="0" applyFont="1" applyFill="1" applyBorder="1" applyAlignment="1" applyProtection="1">
      <alignment horizontal="center" vertical="center"/>
      <protection hidden="1"/>
    </xf>
    <xf numFmtId="0" fontId="20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 vertical="center" inden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right" vertical="center" inden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0" fillId="8" borderId="10" xfId="0" applyFont="1" applyFill="1" applyBorder="1" applyAlignment="1" applyProtection="1">
      <alignment horizontal="center" vertical="center" shrinkToFit="1"/>
      <protection hidden="1"/>
    </xf>
    <xf numFmtId="49" fontId="20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1" fillId="0" borderId="16" xfId="0" applyFont="1" applyFill="1" applyBorder="1" applyAlignment="1" applyProtection="1">
      <alignment horizontal="right" vertical="center" indent="1"/>
      <protection locked="0"/>
    </xf>
    <xf numFmtId="0" fontId="21" fillId="0" borderId="17" xfId="0" applyFont="1" applyFill="1" applyBorder="1" applyAlignment="1" applyProtection="1">
      <alignment horizontal="right" vertical="center" indent="1"/>
      <protection locked="0"/>
    </xf>
    <xf numFmtId="0" fontId="21" fillId="0" borderId="17" xfId="0" applyFont="1" applyFill="1" applyBorder="1" applyAlignment="1" applyProtection="1">
      <alignment horizontal="righ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indent="1"/>
      <protection locked="0"/>
    </xf>
    <xf numFmtId="0" fontId="21" fillId="0" borderId="17" xfId="0" applyFont="1" applyBorder="1" applyAlignment="1" applyProtection="1">
      <alignment horizontal="right" vertical="center" indent="1"/>
      <protection locked="0"/>
    </xf>
    <xf numFmtId="0" fontId="21" fillId="0" borderId="18" xfId="0" applyFont="1" applyBorder="1" applyAlignment="1" applyProtection="1">
      <alignment horizontal="right" vertical="center" indent="1"/>
      <protection locked="0"/>
    </xf>
    <xf numFmtId="0" fontId="21" fillId="0" borderId="19" xfId="0" applyFont="1" applyFill="1" applyBorder="1" applyAlignment="1" applyProtection="1">
      <alignment horizontal="right" vertical="center" indent="1"/>
      <protection locked="0"/>
    </xf>
    <xf numFmtId="0" fontId="39" fillId="27" borderId="10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176" fontId="29" fillId="31" borderId="2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2" fillId="31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9" fillId="31" borderId="21" xfId="0" applyFont="1" applyFill="1" applyBorder="1" applyAlignment="1" applyProtection="1">
      <alignment horizontal="center" vertical="center"/>
      <protection/>
    </xf>
    <xf numFmtId="176" fontId="29" fillId="31" borderId="22" xfId="0" applyNumberFormat="1" applyFont="1" applyFill="1" applyBorder="1" applyAlignment="1" applyProtection="1">
      <alignment vertical="center"/>
      <protection/>
    </xf>
    <xf numFmtId="0" fontId="29" fillId="31" borderId="22" xfId="0" applyFont="1" applyFill="1" applyBorder="1" applyAlignment="1" applyProtection="1">
      <alignment horizontal="center" vertical="center"/>
      <protection/>
    </xf>
    <xf numFmtId="38" fontId="29" fillId="0" borderId="22" xfId="49" applyFont="1" applyFill="1" applyBorder="1" applyAlignment="1" applyProtection="1">
      <alignment horizontal="center" vertical="center"/>
      <protection/>
    </xf>
    <xf numFmtId="0" fontId="29" fillId="31" borderId="22" xfId="0" applyFont="1" applyFill="1" applyBorder="1" applyAlignment="1" applyProtection="1">
      <alignment vertical="center"/>
      <protection/>
    </xf>
    <xf numFmtId="0" fontId="29" fillId="31" borderId="23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9" fillId="31" borderId="24" xfId="0" applyFont="1" applyFill="1" applyBorder="1" applyAlignment="1" applyProtection="1">
      <alignment horizontal="center" vertical="center"/>
      <protection/>
    </xf>
    <xf numFmtId="176" fontId="29" fillId="31" borderId="25" xfId="0" applyNumberFormat="1" applyFont="1" applyFill="1" applyBorder="1" applyAlignment="1" applyProtection="1">
      <alignment vertical="center"/>
      <protection/>
    </xf>
    <xf numFmtId="0" fontId="29" fillId="31" borderId="26" xfId="0" applyFont="1" applyFill="1" applyBorder="1" applyAlignment="1" applyProtection="1">
      <alignment horizontal="center" vertical="center"/>
      <protection/>
    </xf>
    <xf numFmtId="0" fontId="29" fillId="31" borderId="26" xfId="0" applyFont="1" applyFill="1" applyBorder="1" applyAlignment="1" applyProtection="1">
      <alignment vertical="center"/>
      <protection/>
    </xf>
    <xf numFmtId="0" fontId="29" fillId="31" borderId="27" xfId="0" applyFont="1" applyFill="1" applyBorder="1" applyAlignment="1" applyProtection="1">
      <alignment vertical="center"/>
      <protection/>
    </xf>
    <xf numFmtId="0" fontId="29" fillId="31" borderId="28" xfId="0" applyFont="1" applyFill="1" applyBorder="1" applyAlignment="1" applyProtection="1">
      <alignment horizontal="center" vertical="center"/>
      <protection/>
    </xf>
    <xf numFmtId="0" fontId="29" fillId="31" borderId="29" xfId="0" applyFont="1" applyFill="1" applyBorder="1" applyAlignment="1" applyProtection="1">
      <alignment horizontal="center" vertical="center"/>
      <protection/>
    </xf>
    <xf numFmtId="38" fontId="29" fillId="0" borderId="29" xfId="49" applyFont="1" applyFill="1" applyBorder="1" applyAlignment="1" applyProtection="1">
      <alignment horizontal="center" vertical="center"/>
      <protection/>
    </xf>
    <xf numFmtId="0" fontId="29" fillId="31" borderId="29" xfId="0" applyFont="1" applyFill="1" applyBorder="1" applyAlignment="1" applyProtection="1">
      <alignment vertical="center"/>
      <protection/>
    </xf>
    <xf numFmtId="0" fontId="29" fillId="31" borderId="30" xfId="0" applyFont="1" applyFill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31" borderId="31" xfId="0" applyFont="1" applyFill="1" applyBorder="1" applyAlignment="1" applyProtection="1">
      <alignment vertical="center"/>
      <protection/>
    </xf>
    <xf numFmtId="0" fontId="40" fillId="27" borderId="32" xfId="0" applyFont="1" applyFill="1" applyBorder="1" applyAlignment="1" applyProtection="1">
      <alignment horizontal="center" vertical="center"/>
      <protection/>
    </xf>
    <xf numFmtId="0" fontId="40" fillId="27" borderId="33" xfId="0" applyFont="1" applyFill="1" applyBorder="1" applyAlignment="1" applyProtection="1">
      <alignment horizontal="center" vertical="center"/>
      <protection/>
    </xf>
    <xf numFmtId="0" fontId="29" fillId="27" borderId="34" xfId="0" applyFont="1" applyFill="1" applyBorder="1" applyAlignment="1" applyProtection="1">
      <alignment horizontal="center" vertical="center"/>
      <protection/>
    </xf>
    <xf numFmtId="0" fontId="5" fillId="27" borderId="35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horizontal="left" vertical="center" indent="1"/>
      <protection hidden="1" locked="0"/>
    </xf>
    <xf numFmtId="0" fontId="0" fillId="0" borderId="17" xfId="0" applyBorder="1" applyAlignment="1" applyProtection="1">
      <alignment horizontal="left" vertical="center" indent="1"/>
      <protection hidden="1" locked="0"/>
    </xf>
    <xf numFmtId="0" fontId="0" fillId="0" borderId="18" xfId="0" applyBorder="1" applyAlignment="1" applyProtection="1">
      <alignment horizontal="left" vertical="center" indent="1"/>
      <protection hidden="1" locked="0"/>
    </xf>
    <xf numFmtId="0" fontId="20" fillId="30" borderId="32" xfId="0" applyFont="1" applyFill="1" applyBorder="1" applyAlignment="1" applyProtection="1">
      <alignment horizontal="center" vertical="center" shrinkToFit="1"/>
      <protection hidden="1"/>
    </xf>
    <xf numFmtId="0" fontId="5" fillId="27" borderId="32" xfId="0" applyFont="1" applyFill="1" applyBorder="1" applyAlignment="1" applyProtection="1">
      <alignment vertical="center"/>
      <protection hidden="1"/>
    </xf>
    <xf numFmtId="49" fontId="20" fillId="30" borderId="33" xfId="0" applyNumberFormat="1" applyFont="1" applyFill="1" applyBorder="1" applyAlignment="1" applyProtection="1">
      <alignment horizontal="center" vertical="center" shrinkToFit="1"/>
      <protection hidden="1"/>
    </xf>
    <xf numFmtId="49" fontId="5" fillId="27" borderId="33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0" fontId="42" fillId="0" borderId="37" xfId="0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30" borderId="0" xfId="0" applyFont="1" applyFill="1" applyAlignment="1">
      <alignment horizontal="center" vertical="center"/>
    </xf>
    <xf numFmtId="0" fontId="43" fillId="3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 applyProtection="1">
      <alignment horizontal="center" vertical="center" shrinkToFit="1"/>
      <protection locked="0"/>
    </xf>
    <xf numFmtId="186" fontId="20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" fontId="29" fillId="31" borderId="22" xfId="49" applyNumberFormat="1" applyFont="1" applyFill="1" applyBorder="1" applyAlignment="1" applyProtection="1">
      <alignment vertical="center"/>
      <protection/>
    </xf>
    <xf numFmtId="38" fontId="29" fillId="0" borderId="38" xfId="49" applyFont="1" applyFill="1" applyBorder="1" applyAlignment="1" applyProtection="1">
      <alignment horizontal="center" vertical="center"/>
      <protection/>
    </xf>
    <xf numFmtId="3" fontId="29" fillId="31" borderId="26" xfId="49" applyNumberFormat="1" applyFont="1" applyFill="1" applyBorder="1" applyAlignment="1" applyProtection="1">
      <alignment vertical="center"/>
      <protection/>
    </xf>
    <xf numFmtId="3" fontId="29" fillId="31" borderId="29" xfId="49" applyNumberFormat="1" applyFont="1" applyFill="1" applyBorder="1" applyAlignment="1" applyProtection="1">
      <alignment vertical="center"/>
      <protection/>
    </xf>
    <xf numFmtId="3" fontId="29" fillId="31" borderId="39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38" fontId="29" fillId="31" borderId="22" xfId="49" applyFont="1" applyFill="1" applyBorder="1" applyAlignment="1" applyProtection="1">
      <alignment horizontal="center" vertical="center"/>
      <protection/>
    </xf>
    <xf numFmtId="38" fontId="29" fillId="31" borderId="29" xfId="49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49" fontId="17" fillId="0" borderId="10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vertical="center" indent="1"/>
    </xf>
    <xf numFmtId="0" fontId="49" fillId="0" borderId="0" xfId="0" applyFont="1" applyFill="1" applyAlignment="1">
      <alignment vertical="center"/>
    </xf>
    <xf numFmtId="0" fontId="29" fillId="32" borderId="26" xfId="0" applyFont="1" applyFill="1" applyBorder="1" applyAlignment="1" applyProtection="1">
      <alignment horizontal="center" vertical="center"/>
      <protection/>
    </xf>
    <xf numFmtId="0" fontId="29" fillId="32" borderId="26" xfId="0" applyFont="1" applyFill="1" applyBorder="1" applyAlignment="1" applyProtection="1">
      <alignment vertical="center"/>
      <protection/>
    </xf>
    <xf numFmtId="0" fontId="29" fillId="32" borderId="27" xfId="0" applyFont="1" applyFill="1" applyBorder="1" applyAlignment="1" applyProtection="1">
      <alignment vertical="center"/>
      <protection/>
    </xf>
    <xf numFmtId="0" fontId="29" fillId="32" borderId="24" xfId="0" applyFont="1" applyFill="1" applyBorder="1" applyAlignment="1" applyProtection="1">
      <alignment horizontal="center" vertical="center"/>
      <protection/>
    </xf>
    <xf numFmtId="176" fontId="29" fillId="32" borderId="25" xfId="0" applyNumberFormat="1" applyFont="1" applyFill="1" applyBorder="1" applyAlignment="1" applyProtection="1">
      <alignment vertical="center"/>
      <protection/>
    </xf>
    <xf numFmtId="38" fontId="29" fillId="32" borderId="38" xfId="49" applyFont="1" applyFill="1" applyBorder="1" applyAlignment="1" applyProtection="1">
      <alignment horizontal="center" vertical="center"/>
      <protection/>
    </xf>
    <xf numFmtId="3" fontId="29" fillId="32" borderId="26" xfId="49" applyNumberFormat="1" applyFont="1" applyFill="1" applyBorder="1" applyAlignment="1" applyProtection="1">
      <alignment vertical="center"/>
      <protection/>
    </xf>
    <xf numFmtId="0" fontId="50" fillId="0" borderId="0" xfId="0" applyFont="1" applyFill="1" applyAlignment="1">
      <alignment horizontal="left" vertical="center" indent="1"/>
    </xf>
    <xf numFmtId="0" fontId="49" fillId="0" borderId="0" xfId="0" applyFont="1" applyFill="1" applyAlignment="1">
      <alignment vertical="center"/>
    </xf>
    <xf numFmtId="0" fontId="0" fillId="0" borderId="37" xfId="0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34" fillId="0" borderId="41" xfId="0" applyFont="1" applyBorder="1" applyAlignment="1" applyProtection="1">
      <alignment horizontal="center" vertical="center"/>
      <protection hidden="1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4" fillId="0" borderId="42" xfId="0" applyFont="1" applyBorder="1" applyAlignment="1" applyProtection="1">
      <alignment horizontal="center" vertical="center"/>
      <protection hidden="1"/>
    </xf>
    <xf numFmtId="0" fontId="21" fillId="0" borderId="43" xfId="0" applyFont="1" applyFill="1" applyBorder="1" applyAlignment="1" applyProtection="1">
      <alignment horizontal="center" vertical="center"/>
      <protection hidden="1"/>
    </xf>
    <xf numFmtId="0" fontId="21" fillId="0" borderId="44" xfId="0" applyFont="1" applyFill="1" applyBorder="1" applyAlignment="1" applyProtection="1">
      <alignment horizontal="center" vertical="center"/>
      <protection hidden="1"/>
    </xf>
    <xf numFmtId="0" fontId="21" fillId="0" borderId="45" xfId="0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indent="1"/>
      <protection locked="0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>
      <alignment vertical="center"/>
    </xf>
    <xf numFmtId="0" fontId="29" fillId="33" borderId="21" xfId="0" applyFont="1" applyFill="1" applyBorder="1" applyAlignment="1" applyProtection="1">
      <alignment horizontal="center" vertical="center"/>
      <protection/>
    </xf>
    <xf numFmtId="176" fontId="29" fillId="33" borderId="22" xfId="0" applyNumberFormat="1" applyFont="1" applyFill="1" applyBorder="1" applyAlignment="1" applyProtection="1">
      <alignment vertical="center"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38" fontId="29" fillId="33" borderId="22" xfId="49" applyFont="1" applyFill="1" applyBorder="1" applyAlignment="1" applyProtection="1">
      <alignment horizontal="center" vertical="center"/>
      <protection/>
    </xf>
    <xf numFmtId="0" fontId="29" fillId="33" borderId="22" xfId="0" applyFont="1" applyFill="1" applyBorder="1" applyAlignment="1" applyProtection="1">
      <alignment vertical="center"/>
      <protection/>
    </xf>
    <xf numFmtId="3" fontId="29" fillId="33" borderId="22" xfId="49" applyNumberFormat="1" applyFont="1" applyFill="1" applyBorder="1" applyAlignment="1" applyProtection="1">
      <alignment vertical="center"/>
      <protection/>
    </xf>
    <xf numFmtId="0" fontId="29" fillId="33" borderId="23" xfId="0" applyFont="1" applyFill="1" applyBorder="1" applyAlignment="1" applyProtection="1">
      <alignment vertical="center"/>
      <protection/>
    </xf>
    <xf numFmtId="0" fontId="29" fillId="33" borderId="28" xfId="0" applyFont="1" applyFill="1" applyBorder="1" applyAlignment="1" applyProtection="1">
      <alignment horizontal="center" vertical="center"/>
      <protection/>
    </xf>
    <xf numFmtId="176" fontId="29" fillId="33" borderId="20" xfId="0" applyNumberFormat="1" applyFont="1" applyFill="1" applyBorder="1" applyAlignment="1" applyProtection="1">
      <alignment vertical="center"/>
      <protection/>
    </xf>
    <xf numFmtId="0" fontId="29" fillId="33" borderId="29" xfId="0" applyFont="1" applyFill="1" applyBorder="1" applyAlignment="1" applyProtection="1">
      <alignment horizontal="center" vertical="center"/>
      <protection/>
    </xf>
    <xf numFmtId="38" fontId="29" fillId="33" borderId="29" xfId="49" applyFont="1" applyFill="1" applyBorder="1" applyAlignment="1" applyProtection="1">
      <alignment horizontal="center" vertical="center"/>
      <protection/>
    </xf>
    <xf numFmtId="0" fontId="29" fillId="33" borderId="29" xfId="0" applyFont="1" applyFill="1" applyBorder="1" applyAlignment="1" applyProtection="1">
      <alignment vertical="center"/>
      <protection/>
    </xf>
    <xf numFmtId="3" fontId="29" fillId="33" borderId="29" xfId="49" applyNumberFormat="1" applyFont="1" applyFill="1" applyBorder="1" applyAlignment="1" applyProtection="1">
      <alignment vertical="center"/>
      <protection/>
    </xf>
    <xf numFmtId="0" fontId="29" fillId="33" borderId="30" xfId="0" applyFont="1" applyFill="1" applyBorder="1" applyAlignment="1" applyProtection="1">
      <alignment vertical="center"/>
      <protection/>
    </xf>
    <xf numFmtId="3" fontId="29" fillId="33" borderId="39" xfId="49" applyNumberFormat="1" applyFont="1" applyFill="1" applyBorder="1" applyAlignment="1" applyProtection="1">
      <alignment vertical="center"/>
      <protection/>
    </xf>
    <xf numFmtId="0" fontId="29" fillId="33" borderId="31" xfId="0" applyFont="1" applyFill="1" applyBorder="1" applyAlignment="1" applyProtection="1">
      <alignment vertical="center"/>
      <protection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 shrinkToFit="1"/>
      <protection hidden="1"/>
    </xf>
    <xf numFmtId="0" fontId="52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1" fillId="0" borderId="0" xfId="0" applyFont="1" applyBorder="1" applyAlignment="1" applyProtection="1">
      <alignment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42" fillId="31" borderId="10" xfId="0" applyFont="1" applyFill="1" applyBorder="1" applyAlignment="1" applyProtection="1">
      <alignment vertical="center" shrinkToFit="1"/>
      <protection hidden="1" locked="0"/>
    </xf>
    <xf numFmtId="0" fontId="11" fillId="0" borderId="0" xfId="0" applyFont="1" applyBorder="1" applyAlignment="1">
      <alignment horizontal="left" vertical="center" wrapText="1"/>
    </xf>
    <xf numFmtId="0" fontId="27" fillId="34" borderId="0" xfId="0" applyFont="1" applyFill="1" applyBorder="1" applyAlignment="1">
      <alignment horizontal="left" vertical="top" wrapText="1"/>
    </xf>
    <xf numFmtId="0" fontId="22" fillId="0" borderId="47" xfId="0" applyFont="1" applyBorder="1" applyAlignment="1">
      <alignment horizontal="left" vertical="center" wrapText="1" indent="2"/>
    </xf>
    <xf numFmtId="0" fontId="22" fillId="0" borderId="48" xfId="0" applyFont="1" applyBorder="1" applyAlignment="1">
      <alignment horizontal="left" vertical="center" wrapText="1" indent="2"/>
    </xf>
    <xf numFmtId="0" fontId="22" fillId="0" borderId="49" xfId="0" applyFont="1" applyBorder="1" applyAlignment="1">
      <alignment horizontal="left" vertical="center" wrapText="1" indent="2"/>
    </xf>
    <xf numFmtId="0" fontId="22" fillId="0" borderId="50" xfId="0" applyFont="1" applyBorder="1" applyAlignment="1">
      <alignment horizontal="left" vertical="center" wrapText="1" indent="2"/>
    </xf>
    <xf numFmtId="0" fontId="22" fillId="0" borderId="0" xfId="0" applyFont="1" applyBorder="1" applyAlignment="1">
      <alignment horizontal="left" vertical="center" wrapText="1" indent="2"/>
    </xf>
    <xf numFmtId="0" fontId="22" fillId="0" borderId="51" xfId="0" applyFont="1" applyBorder="1" applyAlignment="1">
      <alignment horizontal="left" vertical="center" wrapText="1" indent="2"/>
    </xf>
    <xf numFmtId="0" fontId="22" fillId="0" borderId="52" xfId="0" applyFont="1" applyBorder="1" applyAlignment="1">
      <alignment horizontal="left" vertical="center" wrapText="1" indent="2"/>
    </xf>
    <xf numFmtId="0" fontId="22" fillId="0" borderId="39" xfId="0" applyFont="1" applyBorder="1" applyAlignment="1">
      <alignment horizontal="left" vertical="center" wrapText="1" indent="2"/>
    </xf>
    <xf numFmtId="0" fontId="22" fillId="0" borderId="31" xfId="0" applyFont="1" applyBorder="1" applyAlignment="1">
      <alignment horizontal="left" vertical="center" wrapText="1" indent="2"/>
    </xf>
    <xf numFmtId="0" fontId="48" fillId="19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35" borderId="0" xfId="0" applyFont="1" applyFill="1" applyAlignment="1" applyProtection="1">
      <alignment horizontal="center" vertical="center"/>
      <protection hidden="1"/>
    </xf>
    <xf numFmtId="0" fontId="29" fillId="31" borderId="37" xfId="0" applyFont="1" applyFill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right" vertical="center"/>
      <protection/>
    </xf>
    <xf numFmtId="0" fontId="33" fillId="0" borderId="48" xfId="0" applyFont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9" fillId="33" borderId="37" xfId="0" applyFont="1" applyFill="1" applyBorder="1" applyAlignment="1" applyProtection="1">
      <alignment horizontal="center" vertical="center"/>
      <protection/>
    </xf>
    <xf numFmtId="0" fontId="29" fillId="33" borderId="53" xfId="0" applyFont="1" applyFill="1" applyBorder="1" applyAlignment="1" applyProtection="1">
      <alignment horizontal="center" vertical="center"/>
      <protection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left" vertical="center" indent="1"/>
      <protection hidden="1"/>
    </xf>
    <xf numFmtId="0" fontId="11" fillId="0" borderId="42" xfId="0" applyFont="1" applyBorder="1" applyAlignment="1" applyProtection="1">
      <alignment horizontal="left" vertical="center" indent="1"/>
      <protection hidden="1"/>
    </xf>
    <xf numFmtId="0" fontId="2" fillId="31" borderId="32" xfId="0" applyFont="1" applyFill="1" applyBorder="1" applyAlignment="1" applyProtection="1">
      <alignment horizontal="center" vertical="center"/>
      <protection/>
    </xf>
    <xf numFmtId="0" fontId="2" fillId="31" borderId="26" xfId="0" applyFont="1" applyFill="1" applyBorder="1" applyAlignment="1" applyProtection="1">
      <alignment horizontal="center" vertical="center"/>
      <protection/>
    </xf>
    <xf numFmtId="0" fontId="2" fillId="31" borderId="35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hidden="1"/>
    </xf>
    <xf numFmtId="0" fontId="10" fillId="0" borderId="37" xfId="0" applyFont="1" applyBorder="1" applyAlignment="1" applyProtection="1">
      <alignment horizontal="left" vertical="center"/>
      <protection hidden="1"/>
    </xf>
    <xf numFmtId="0" fontId="10" fillId="0" borderId="53" xfId="0" applyFont="1" applyBorder="1" applyAlignment="1" applyProtection="1">
      <alignment horizontal="left" vertical="center"/>
      <protection hidden="1"/>
    </xf>
    <xf numFmtId="0" fontId="10" fillId="0" borderId="42" xfId="0" applyFont="1" applyBorder="1" applyAlignment="1" applyProtection="1">
      <alignment horizontal="left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horizontal="center" vertical="center"/>
      <protection hidden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0" fillId="0" borderId="14" xfId="0" applyFont="1" applyBorder="1" applyAlignment="1" applyProtection="1">
      <alignment horizontal="left" indent="1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ill>
        <patternFill>
          <bgColor indexed="6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63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63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9560"/>
            <a:gd name="adj2" fmla="val 8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  <xdr:twoCellAnchor>
    <xdr:from>
      <xdr:col>29</xdr:col>
      <xdr:colOff>114300</xdr:colOff>
      <xdr:row>1</xdr:row>
      <xdr:rowOff>161925</xdr:rowOff>
    </xdr:from>
    <xdr:to>
      <xdr:col>31</xdr:col>
      <xdr:colOff>390525</xdr:colOff>
      <xdr:row>7</xdr:row>
      <xdr:rowOff>47625</xdr:rowOff>
    </xdr:to>
    <xdr:sp>
      <xdr:nvSpPr>
        <xdr:cNvPr id="2" name="AutoShape 1"/>
        <xdr:cNvSpPr>
          <a:spLocks/>
        </xdr:cNvSpPr>
      </xdr:nvSpPr>
      <xdr:spPr>
        <a:xfrm>
          <a:off x="14382750" y="495300"/>
          <a:ext cx="1295400" cy="933450"/>
        </a:xfrm>
        <a:prstGeom prst="wedgeRoundRectCallout">
          <a:avLst>
            <a:gd name="adj1" fmla="val -9560"/>
            <a:gd name="adj2" fmla="val 8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  <xdr:twoCellAnchor>
    <xdr:from>
      <xdr:col>3</xdr:col>
      <xdr:colOff>704850</xdr:colOff>
      <xdr:row>25</xdr:row>
      <xdr:rowOff>76200</xdr:rowOff>
    </xdr:from>
    <xdr:to>
      <xdr:col>5</xdr:col>
      <xdr:colOff>762000</xdr:colOff>
      <xdr:row>28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962275" y="5334000"/>
          <a:ext cx="1171575" cy="762000"/>
        </a:xfrm>
        <a:prstGeom prst="wedgeRoundRectCallout">
          <a:avLst>
            <a:gd name="adj1" fmla="val 19916"/>
            <a:gd name="adj2" fmla="val -8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学年と種目が違うとセルに色がつきます。</a:t>
          </a:r>
        </a:p>
      </xdr:txBody>
    </xdr:sp>
    <xdr:clientData/>
  </xdr:twoCellAnchor>
  <xdr:twoCellAnchor>
    <xdr:from>
      <xdr:col>1</xdr:col>
      <xdr:colOff>76200</xdr:colOff>
      <xdr:row>25</xdr:row>
      <xdr:rowOff>57150</xdr:rowOff>
    </xdr:from>
    <xdr:to>
      <xdr:col>2</xdr:col>
      <xdr:colOff>704850</xdr:colOff>
      <xdr:row>30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95300" y="5314950"/>
          <a:ext cx="1543050" cy="1066800"/>
        </a:xfrm>
        <a:prstGeom prst="wedgeRoundRectCallout">
          <a:avLst>
            <a:gd name="adj1" fmla="val -27777"/>
            <a:gd name="adj2" fmla="val -75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氏名は必ず空欄を含め５文字で入力してください。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６文字以上の氏名は空欄入れない</a:t>
          </a:r>
        </a:p>
      </xdr:txBody>
    </xdr:sp>
    <xdr:clientData/>
  </xdr:twoCellAnchor>
  <xdr:twoCellAnchor>
    <xdr:from>
      <xdr:col>6</xdr:col>
      <xdr:colOff>266700</xdr:colOff>
      <xdr:row>25</xdr:row>
      <xdr:rowOff>152400</xdr:rowOff>
    </xdr:from>
    <xdr:to>
      <xdr:col>8</xdr:col>
      <xdr:colOff>419100</xdr:colOff>
      <xdr:row>30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514850" y="5410200"/>
          <a:ext cx="1171575" cy="1028700"/>
        </a:xfrm>
        <a:prstGeom prst="wedgeRoundRectCallout">
          <a:avLst>
            <a:gd name="adj1" fmla="val -49185"/>
            <a:gd name="adj2" fmla="val -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記録を入れないとランキングの最下位と判断され、処理されます。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練習記録でも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OK</a:t>
          </a:r>
        </a:p>
      </xdr:txBody>
    </xdr:sp>
    <xdr:clientData/>
  </xdr:twoCellAnchor>
  <xdr:twoCellAnchor>
    <xdr:from>
      <xdr:col>10</xdr:col>
      <xdr:colOff>38100</xdr:colOff>
      <xdr:row>25</xdr:row>
      <xdr:rowOff>209550</xdr:rowOff>
    </xdr:from>
    <xdr:to>
      <xdr:col>12</xdr:col>
      <xdr:colOff>190500</xdr:colOff>
      <xdr:row>29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6324600" y="5467350"/>
          <a:ext cx="1171575" cy="762000"/>
        </a:xfrm>
        <a:prstGeom prst="wedgeRoundRectCallout">
          <a:avLst>
            <a:gd name="adj1" fmla="val -47560"/>
            <a:gd name="adj2" fmla="val -11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最高記録は誰の誰の欄でもかまいません。</a:t>
          </a:r>
        </a:p>
      </xdr:txBody>
    </xdr:sp>
    <xdr:clientData/>
  </xdr:twoCellAnchor>
  <xdr:twoCellAnchor>
    <xdr:from>
      <xdr:col>18</xdr:col>
      <xdr:colOff>133350</xdr:colOff>
      <xdr:row>7</xdr:row>
      <xdr:rowOff>76200</xdr:rowOff>
    </xdr:from>
    <xdr:to>
      <xdr:col>18</xdr:col>
      <xdr:colOff>1543050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7981950" y="1457325"/>
          <a:ext cx="1409700" cy="476250"/>
        </a:xfrm>
        <a:prstGeom prst="wedgeRoundRectCallout">
          <a:avLst>
            <a:gd name="adj1" fmla="val 3379"/>
            <a:gd name="adj2" fmla="val 13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未記入箇所の項目が表示されます。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60"/>
  <sheetViews>
    <sheetView showGridLines="0" zoomScale="80" zoomScaleNormal="80" zoomScaleSheetLayoutView="80" zoomScalePageLayoutView="0" workbookViewId="0" topLeftCell="A1">
      <selection activeCell="U12" sqref="U12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7.25390625" style="4" customWidth="1"/>
    <col min="18" max="16384" width="6.125" style="4" customWidth="1"/>
  </cols>
  <sheetData>
    <row r="1" spans="2:17" ht="27" customHeight="1">
      <c r="B1" s="216" t="s">
        <v>314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ht="12" customHeight="1" thickBot="1"/>
    <row r="3" spans="2:17" ht="7.5" customHeight="1">
      <c r="B3" s="207" t="s">
        <v>315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7" ht="18.75" customHeight="1">
      <c r="B4" s="210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2:17" ht="18.75" customHeight="1">
      <c r="B5" s="210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</row>
    <row r="6" spans="2:17" ht="8.25" customHeight="1" thickBot="1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</row>
    <row r="7" spans="2:11" ht="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8" customHeight="1">
      <c r="B9" s="206" t="s">
        <v>231</v>
      </c>
      <c r="C9" s="206"/>
      <c r="D9" s="206"/>
      <c r="E9" s="206"/>
      <c r="F9" s="206"/>
      <c r="G9" s="206"/>
      <c r="H9" s="206"/>
      <c r="I9" s="206"/>
      <c r="J9" s="206"/>
      <c r="K9" s="206"/>
    </row>
    <row r="10" spans="2:11" ht="12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9" ht="17.25" customHeight="1">
      <c r="B11" s="205" t="s">
        <v>224</v>
      </c>
      <c r="C11" s="205"/>
      <c r="D11" s="43"/>
      <c r="E11" s="43"/>
      <c r="F11" s="43"/>
      <c r="G11" s="43"/>
      <c r="H11" s="43"/>
      <c r="I11" s="43"/>
      <c r="J11" s="43"/>
      <c r="K11" s="43"/>
      <c r="L11" s="39"/>
      <c r="M11" s="39"/>
      <c r="N11" s="39"/>
      <c r="O11" s="39"/>
      <c r="P11" s="39"/>
      <c r="Q11" s="39"/>
      <c r="R11" s="39"/>
      <c r="S11" s="39"/>
    </row>
    <row r="12" spans="2:19" ht="15.75" customHeight="1">
      <c r="B12" s="44" t="s">
        <v>332</v>
      </c>
      <c r="C12" s="44"/>
      <c r="D12" s="44"/>
      <c r="E12" s="44"/>
      <c r="F12" s="44"/>
      <c r="G12" s="44"/>
      <c r="H12" s="144"/>
      <c r="I12" s="144"/>
      <c r="J12" s="144"/>
      <c r="K12" s="39"/>
      <c r="L12" s="39"/>
      <c r="M12" s="39"/>
      <c r="N12" s="39"/>
      <c r="O12" s="39"/>
      <c r="P12" s="39"/>
      <c r="Q12" s="39"/>
      <c r="R12" s="39"/>
      <c r="S12" s="39"/>
    </row>
    <row r="13" spans="2:19" ht="15.75" customHeight="1">
      <c r="B13" s="44" t="s">
        <v>290</v>
      </c>
      <c r="C13" s="44"/>
      <c r="D13" s="44"/>
      <c r="E13" s="44"/>
      <c r="F13" s="44"/>
      <c r="G13" s="44"/>
      <c r="H13" s="144"/>
      <c r="I13" s="144"/>
      <c r="J13" s="144"/>
      <c r="K13" s="39"/>
      <c r="L13" s="39"/>
      <c r="M13" s="39"/>
      <c r="N13" s="39"/>
      <c r="O13" s="39"/>
      <c r="P13" s="39"/>
      <c r="Q13" s="39"/>
      <c r="R13" s="39"/>
      <c r="S13" s="39"/>
    </row>
    <row r="14" spans="2:19" ht="15.75" customHeight="1">
      <c r="B14" s="44" t="s">
        <v>225</v>
      </c>
      <c r="C14" s="44"/>
      <c r="D14" s="44"/>
      <c r="E14" s="44"/>
      <c r="F14" s="44"/>
      <c r="G14" s="44"/>
      <c r="H14" s="144"/>
      <c r="I14" s="144"/>
      <c r="J14" s="144"/>
      <c r="K14" s="39"/>
      <c r="L14" s="39"/>
      <c r="M14" s="39"/>
      <c r="N14" s="39"/>
      <c r="O14" s="39"/>
      <c r="P14" s="39"/>
      <c r="Q14" s="39"/>
      <c r="R14" s="39"/>
      <c r="S14" s="39"/>
    </row>
    <row r="15" spans="2:19" ht="15.75" customHeight="1">
      <c r="B15" s="44" t="s">
        <v>333</v>
      </c>
      <c r="C15" s="44"/>
      <c r="D15" s="44"/>
      <c r="E15" s="44"/>
      <c r="F15" s="44"/>
      <c r="G15" s="44"/>
      <c r="H15" s="144"/>
      <c r="I15" s="144"/>
      <c r="J15" s="144"/>
      <c r="K15" s="39"/>
      <c r="L15" s="39"/>
      <c r="M15" s="39"/>
      <c r="N15" s="39"/>
      <c r="O15" s="39"/>
      <c r="P15" s="39"/>
      <c r="Q15" s="39"/>
      <c r="R15" s="39"/>
      <c r="S15" s="39"/>
    </row>
    <row r="16" spans="2:19" ht="15.75" customHeight="1">
      <c r="B16" s="44" t="s">
        <v>434</v>
      </c>
      <c r="C16" s="44"/>
      <c r="D16" s="44"/>
      <c r="E16" s="44"/>
      <c r="F16" s="44"/>
      <c r="G16" s="44"/>
      <c r="H16" s="144"/>
      <c r="I16" s="144"/>
      <c r="J16" s="144"/>
      <c r="K16" s="39"/>
      <c r="L16" s="39"/>
      <c r="M16" s="39"/>
      <c r="N16" s="39"/>
      <c r="O16" s="39"/>
      <c r="P16" s="39"/>
      <c r="Q16" s="39"/>
      <c r="R16" s="39"/>
      <c r="S16" s="39"/>
    </row>
    <row r="17" spans="2:19" ht="15.75" customHeight="1">
      <c r="B17" s="44" t="s">
        <v>230</v>
      </c>
      <c r="C17" s="44"/>
      <c r="D17" s="44"/>
      <c r="E17" s="44"/>
      <c r="F17" s="44"/>
      <c r="G17" s="44"/>
      <c r="H17" s="144"/>
      <c r="I17" s="144"/>
      <c r="J17" s="144"/>
      <c r="K17" s="39"/>
      <c r="L17" s="39"/>
      <c r="M17" s="39"/>
      <c r="N17" s="39"/>
      <c r="O17" s="39"/>
      <c r="P17" s="39"/>
      <c r="Q17" s="39"/>
      <c r="R17" s="39"/>
      <c r="S17" s="39"/>
    </row>
    <row r="18" spans="2:19" ht="14.25">
      <c r="B18" s="44" t="s">
        <v>435</v>
      </c>
      <c r="C18" s="44"/>
      <c r="D18" s="44"/>
      <c r="E18" s="44"/>
      <c r="F18" s="44"/>
      <c r="G18" s="44"/>
      <c r="H18" s="144"/>
      <c r="I18" s="144"/>
      <c r="J18" s="144"/>
      <c r="K18" s="39"/>
      <c r="L18" s="39"/>
      <c r="M18" s="39"/>
      <c r="N18" s="39"/>
      <c r="O18" s="39"/>
      <c r="P18" s="39"/>
      <c r="Q18" s="39"/>
      <c r="R18" s="39"/>
      <c r="S18" s="39"/>
    </row>
    <row r="19" spans="2:7" ht="17.25" customHeight="1">
      <c r="B19" s="44" t="s">
        <v>440</v>
      </c>
      <c r="C19" s="12"/>
      <c r="D19" s="12"/>
      <c r="E19" s="12"/>
      <c r="F19" s="12"/>
      <c r="G19" s="12"/>
    </row>
    <row r="20" spans="2:7" ht="20.25" customHeight="1">
      <c r="B20" s="44"/>
      <c r="C20" s="12"/>
      <c r="D20" s="12"/>
      <c r="E20" s="12"/>
      <c r="F20" s="12"/>
      <c r="G20" s="12"/>
    </row>
    <row r="21" spans="2:9" ht="18.75">
      <c r="B21" s="14" t="s">
        <v>436</v>
      </c>
      <c r="C21" s="2"/>
      <c r="D21" s="2"/>
      <c r="E21" s="145" t="s">
        <v>437</v>
      </c>
      <c r="F21" s="2"/>
      <c r="G21" s="2"/>
      <c r="H21" s="2"/>
      <c r="I21" s="2"/>
    </row>
    <row r="22" spans="2:9" ht="12">
      <c r="B22" s="2"/>
      <c r="C22" s="2"/>
      <c r="D22" s="2"/>
      <c r="E22" s="2"/>
      <c r="F22" s="2"/>
      <c r="G22" s="2"/>
      <c r="H22" s="2"/>
      <c r="I22" s="2"/>
    </row>
    <row r="23" spans="2:11" s="39" customFormat="1" ht="14.25">
      <c r="B23" s="15" t="s">
        <v>296</v>
      </c>
      <c r="C23" s="37"/>
      <c r="D23" s="37"/>
      <c r="E23" s="37"/>
      <c r="F23" s="37"/>
      <c r="G23" s="37"/>
      <c r="H23" s="38"/>
      <c r="I23" s="38"/>
      <c r="J23" s="38"/>
      <c r="K23" s="38"/>
    </row>
    <row r="24" spans="2:11" s="39" customFormat="1" ht="9" customHeight="1">
      <c r="B24" s="37"/>
      <c r="C24" s="37"/>
      <c r="D24" s="37"/>
      <c r="E24" s="37"/>
      <c r="F24" s="37"/>
      <c r="G24" s="37"/>
      <c r="H24" s="40"/>
      <c r="I24" s="40"/>
      <c r="J24" s="40"/>
      <c r="K24" s="40"/>
    </row>
    <row r="25" spans="2:11" s="39" customFormat="1" ht="15.75" customHeight="1">
      <c r="B25" s="37" t="s">
        <v>299</v>
      </c>
      <c r="C25" s="37"/>
      <c r="D25" s="37"/>
      <c r="E25" s="37"/>
      <c r="F25" s="37"/>
      <c r="G25" s="37"/>
      <c r="H25" s="40"/>
      <c r="I25" s="40"/>
      <c r="J25" s="40"/>
      <c r="K25" s="40"/>
    </row>
    <row r="26" spans="2:11" s="39" customFormat="1" ht="15.75" customHeight="1">
      <c r="B26" s="40" t="s">
        <v>321</v>
      </c>
      <c r="C26" s="37"/>
      <c r="D26" s="37"/>
      <c r="E26" s="37"/>
      <c r="F26" s="37"/>
      <c r="G26" s="37"/>
      <c r="H26" s="40"/>
      <c r="I26" s="40"/>
      <c r="J26" s="40"/>
      <c r="K26" s="40"/>
    </row>
    <row r="27" spans="2:11" s="39" customFormat="1" ht="14.25">
      <c r="B27" s="40"/>
      <c r="C27" s="37"/>
      <c r="D27" s="37"/>
      <c r="E27" s="37"/>
      <c r="F27" s="37"/>
      <c r="G27" s="37"/>
      <c r="H27" s="40"/>
      <c r="I27" s="40"/>
      <c r="J27" s="40"/>
      <c r="K27" s="40"/>
    </row>
    <row r="28" spans="2:9" s="39" customFormat="1" ht="14.25">
      <c r="B28" s="15" t="s">
        <v>334</v>
      </c>
      <c r="C28" s="37"/>
      <c r="D28" s="37"/>
      <c r="E28" s="37"/>
      <c r="F28" s="37"/>
      <c r="G28" s="37"/>
      <c r="H28" s="37"/>
      <c r="I28" s="37"/>
    </row>
    <row r="29" spans="2:9" s="39" customFormat="1" ht="9" customHeight="1">
      <c r="B29" s="37"/>
      <c r="C29" s="37"/>
      <c r="D29" s="37"/>
      <c r="E29" s="37"/>
      <c r="F29" s="37"/>
      <c r="G29" s="37"/>
      <c r="H29" s="37"/>
      <c r="I29" s="37"/>
    </row>
    <row r="30" spans="2:9" s="39" customFormat="1" ht="16.5" customHeight="1">
      <c r="B30" s="37" t="s">
        <v>272</v>
      </c>
      <c r="C30" s="37"/>
      <c r="D30" s="37"/>
      <c r="E30" s="37"/>
      <c r="F30" s="37"/>
      <c r="G30" s="37"/>
      <c r="H30" s="37"/>
      <c r="I30" s="37"/>
    </row>
    <row r="31" spans="2:11" s="39" customFormat="1" ht="14.25"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2:11" s="39" customFormat="1" ht="14.25">
      <c r="B32" s="15" t="s">
        <v>316</v>
      </c>
      <c r="C32" s="37"/>
      <c r="D32" s="37"/>
      <c r="E32" s="37"/>
      <c r="F32" s="37"/>
      <c r="G32" s="37"/>
      <c r="H32" s="40"/>
      <c r="I32" s="40"/>
      <c r="J32" s="40"/>
      <c r="K32" s="40"/>
    </row>
    <row r="33" spans="2:9" s="39" customFormat="1" ht="9" customHeight="1">
      <c r="B33" s="37"/>
      <c r="C33" s="37"/>
      <c r="D33" s="37"/>
      <c r="E33" s="37"/>
      <c r="F33" s="37"/>
      <c r="G33" s="37"/>
      <c r="H33" s="37"/>
      <c r="I33" s="37"/>
    </row>
    <row r="34" spans="2:9" s="39" customFormat="1" ht="16.5" customHeight="1">
      <c r="B34" s="37" t="s">
        <v>335</v>
      </c>
      <c r="C34" s="37"/>
      <c r="D34" s="37"/>
      <c r="E34" s="37"/>
      <c r="F34" s="37"/>
      <c r="G34" s="37"/>
      <c r="H34" s="37"/>
      <c r="I34" s="37"/>
    </row>
    <row r="35" spans="2:9" s="39" customFormat="1" ht="14.25">
      <c r="B35" s="39" t="s">
        <v>438</v>
      </c>
      <c r="C35" s="37"/>
      <c r="D35" s="37"/>
      <c r="E35" s="37"/>
      <c r="F35" s="37"/>
      <c r="G35" s="37"/>
      <c r="H35" s="37"/>
      <c r="I35" s="37"/>
    </row>
    <row r="36" spans="3:9" s="39" customFormat="1" ht="14.25">
      <c r="C36" s="37"/>
      <c r="D36" s="37"/>
      <c r="E36" s="37"/>
      <c r="F36" s="37"/>
      <c r="G36" s="37"/>
      <c r="H36" s="37"/>
      <c r="I36" s="37"/>
    </row>
    <row r="37" spans="2:9" s="39" customFormat="1" ht="14.25">
      <c r="B37" s="15" t="s">
        <v>317</v>
      </c>
      <c r="C37" s="37"/>
      <c r="D37" s="37"/>
      <c r="E37" s="37"/>
      <c r="F37" s="37"/>
      <c r="G37" s="37"/>
      <c r="H37" s="37"/>
      <c r="I37" s="37"/>
    </row>
    <row r="38" spans="2:9" s="39" customFormat="1" ht="9" customHeight="1">
      <c r="B38" s="37"/>
      <c r="C38" s="37"/>
      <c r="D38" s="37"/>
      <c r="E38" s="37"/>
      <c r="F38" s="37"/>
      <c r="G38" s="37"/>
      <c r="H38" s="37"/>
      <c r="I38" s="37"/>
    </row>
    <row r="39" spans="2:9" s="39" customFormat="1" ht="16.5" customHeight="1">
      <c r="B39" s="37" t="s">
        <v>298</v>
      </c>
      <c r="C39" s="37"/>
      <c r="D39" s="37"/>
      <c r="E39" s="37"/>
      <c r="F39" s="37"/>
      <c r="G39" s="37"/>
      <c r="H39" s="37"/>
      <c r="I39" s="37"/>
    </row>
    <row r="40" spans="2:9" s="39" customFormat="1" ht="14.25">
      <c r="B40" s="37"/>
      <c r="C40" s="37"/>
      <c r="D40" s="37"/>
      <c r="E40" s="37"/>
      <c r="F40" s="37"/>
      <c r="G40" s="37"/>
      <c r="H40" s="37"/>
      <c r="I40" s="37"/>
    </row>
    <row r="41" spans="2:9" s="39" customFormat="1" ht="14.25">
      <c r="B41" s="15" t="s">
        <v>318</v>
      </c>
      <c r="C41" s="37"/>
      <c r="D41" s="37"/>
      <c r="E41" s="37"/>
      <c r="F41" s="37"/>
      <c r="G41" s="37"/>
      <c r="H41" s="37"/>
      <c r="I41" s="37"/>
    </row>
    <row r="42" spans="2:9" s="39" customFormat="1" ht="9" customHeight="1">
      <c r="B42" s="37"/>
      <c r="C42" s="37"/>
      <c r="D42" s="37"/>
      <c r="E42" s="37"/>
      <c r="F42" s="37"/>
      <c r="G42" s="37"/>
      <c r="H42" s="37"/>
      <c r="I42" s="37"/>
    </row>
    <row r="43" spans="2:9" s="39" customFormat="1" ht="16.5" customHeight="1">
      <c r="B43" s="40" t="s">
        <v>293</v>
      </c>
      <c r="C43" s="37"/>
      <c r="D43" s="37"/>
      <c r="E43" s="37"/>
      <c r="F43" s="37"/>
      <c r="G43" s="37"/>
      <c r="H43" s="37"/>
      <c r="I43" s="37"/>
    </row>
    <row r="44" spans="2:9" s="39" customFormat="1" ht="16.5" customHeight="1">
      <c r="B44" s="41" t="s">
        <v>336</v>
      </c>
      <c r="C44" s="37"/>
      <c r="D44" s="37"/>
      <c r="E44" s="37"/>
      <c r="F44" s="37"/>
      <c r="G44" s="37"/>
      <c r="H44" s="37"/>
      <c r="I44" s="37"/>
    </row>
    <row r="45" spans="2:9" s="39" customFormat="1" ht="14.25">
      <c r="B45" s="37"/>
      <c r="C45" s="37"/>
      <c r="D45" s="37"/>
      <c r="E45" s="37"/>
      <c r="F45" s="37"/>
      <c r="G45" s="37"/>
      <c r="H45" s="37"/>
      <c r="I45" s="37"/>
    </row>
    <row r="46" spans="2:9" s="39" customFormat="1" ht="14.25">
      <c r="B46" s="15" t="s">
        <v>319</v>
      </c>
      <c r="C46" s="37"/>
      <c r="D46" s="37"/>
      <c r="E46" s="37"/>
      <c r="F46" s="37"/>
      <c r="G46" s="37"/>
      <c r="H46" s="37"/>
      <c r="I46" s="37"/>
    </row>
    <row r="47" spans="2:9" s="39" customFormat="1" ht="9" customHeight="1">
      <c r="B47" s="37"/>
      <c r="C47" s="37"/>
      <c r="D47" s="37"/>
      <c r="E47" s="37"/>
      <c r="F47" s="37"/>
      <c r="G47" s="37"/>
      <c r="H47" s="37"/>
      <c r="I47" s="37"/>
    </row>
    <row r="48" spans="2:9" s="39" customFormat="1" ht="16.5" customHeight="1">
      <c r="B48" s="37" t="s">
        <v>226</v>
      </c>
      <c r="C48" s="37"/>
      <c r="D48" s="37"/>
      <c r="E48" s="37"/>
      <c r="F48" s="37"/>
      <c r="G48" s="37"/>
      <c r="H48" s="37"/>
      <c r="I48" s="37"/>
    </row>
    <row r="49" spans="2:9" s="39" customFormat="1" ht="16.5" customHeight="1">
      <c r="B49" s="37"/>
      <c r="C49" s="42"/>
      <c r="D49" s="37" t="s">
        <v>320</v>
      </c>
      <c r="E49" s="37"/>
      <c r="G49" s="37"/>
      <c r="H49" s="37"/>
      <c r="I49" s="37"/>
    </row>
    <row r="50" spans="2:9" s="39" customFormat="1" ht="16.5" customHeight="1">
      <c r="B50" s="40" t="s">
        <v>227</v>
      </c>
      <c r="C50" s="40"/>
      <c r="D50" s="37"/>
      <c r="E50" s="37"/>
      <c r="F50" s="37"/>
      <c r="G50" s="37"/>
      <c r="H50" s="37"/>
      <c r="I50" s="37"/>
    </row>
    <row r="51" spans="2:11" s="39" customFormat="1" ht="16.5" customHeight="1">
      <c r="B51" s="37" t="s">
        <v>300</v>
      </c>
      <c r="C51" s="37"/>
      <c r="D51" s="37"/>
      <c r="E51" s="37"/>
      <c r="F51" s="37"/>
      <c r="G51" s="37"/>
      <c r="H51" s="37"/>
      <c r="I51" s="37"/>
      <c r="J51" s="37"/>
      <c r="K51" s="37"/>
    </row>
    <row r="52" spans="2:11" s="39" customFormat="1" ht="16.5" customHeight="1">
      <c r="B52" s="37"/>
      <c r="C52" s="37" t="s">
        <v>439</v>
      </c>
      <c r="D52" s="37"/>
      <c r="E52" s="37"/>
      <c r="F52" s="37"/>
      <c r="G52" s="37"/>
      <c r="H52" s="37"/>
      <c r="I52" s="37"/>
      <c r="J52" s="37"/>
      <c r="K52" s="37"/>
    </row>
    <row r="53" spans="2:11" s="39" customFormat="1" ht="16.5" customHeight="1">
      <c r="B53" s="37"/>
      <c r="C53" s="37" t="s">
        <v>273</v>
      </c>
      <c r="D53" s="37"/>
      <c r="E53" s="37"/>
      <c r="F53" s="37"/>
      <c r="G53" s="37"/>
      <c r="H53" s="37"/>
      <c r="I53" s="37"/>
      <c r="J53" s="37"/>
      <c r="K53" s="37"/>
    </row>
    <row r="54" spans="2:9" s="39" customFormat="1" ht="14.25">
      <c r="B54" s="40"/>
      <c r="C54" s="40"/>
      <c r="D54" s="37"/>
      <c r="E54" s="37"/>
      <c r="F54" s="37"/>
      <c r="G54" s="37"/>
      <c r="H54" s="37"/>
      <c r="I54" s="37"/>
    </row>
    <row r="55" spans="1:9" s="39" customFormat="1" ht="14.25">
      <c r="A55" s="15" t="s">
        <v>337</v>
      </c>
      <c r="B55" s="37"/>
      <c r="C55" s="40"/>
      <c r="D55" s="37"/>
      <c r="E55" s="37"/>
      <c r="F55" s="37"/>
      <c r="G55" s="37"/>
      <c r="H55" s="37"/>
      <c r="I55" s="37"/>
    </row>
    <row r="56" s="39" customFormat="1" ht="9" customHeight="1"/>
    <row r="57" s="39" customFormat="1" ht="14.25">
      <c r="B57" s="37" t="s">
        <v>338</v>
      </c>
    </row>
    <row r="58" spans="2:9" s="39" customFormat="1" ht="14.25">
      <c r="B58" s="37" t="s">
        <v>339</v>
      </c>
      <c r="C58" s="37"/>
      <c r="D58" s="37"/>
      <c r="E58" s="37"/>
      <c r="F58" s="37"/>
      <c r="G58" s="37"/>
      <c r="H58" s="37"/>
      <c r="I58" s="37"/>
    </row>
    <row r="59" spans="3:5" s="39" customFormat="1" ht="14.25">
      <c r="C59" s="37"/>
      <c r="D59" s="37"/>
      <c r="E59" s="37"/>
    </row>
    <row r="60" spans="3:5" s="39" customFormat="1" ht="14.25">
      <c r="C60" s="37"/>
      <c r="D60" s="37"/>
      <c r="E60" s="37"/>
    </row>
  </sheetData>
  <sheetProtection selectLockedCells="1"/>
  <mergeCells count="4">
    <mergeCell ref="B11:C11"/>
    <mergeCell ref="B9:K9"/>
    <mergeCell ref="B3:Q6"/>
    <mergeCell ref="B1:Q1"/>
  </mergeCell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S58"/>
  <sheetViews>
    <sheetView showGridLines="0" zoomScalePageLayoutView="0" workbookViewId="0" topLeftCell="A1">
      <pane ySplit="12" topLeftCell="A13" activePane="bottomLeft" state="frozen"/>
      <selection pane="topLeft" activeCell="H13" sqref="H13:M35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0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83" hidden="1" customWidth="1"/>
    <col min="15" max="15" width="12.375" style="133" hidden="1" customWidth="1"/>
    <col min="16" max="16" width="5.375" style="83" hidden="1" customWidth="1"/>
    <col min="17" max="18" width="8.875" style="83" hidden="1" customWidth="1"/>
    <col min="19" max="19" width="26.625" style="2" customWidth="1"/>
    <col min="20" max="51" width="8.875" style="2" customWidth="1"/>
    <col min="52" max="52" width="46.625" style="2" customWidth="1"/>
    <col min="53" max="16384" width="9.00390625" style="2" customWidth="1"/>
  </cols>
  <sheetData>
    <row r="1" spans="1:11" ht="26.25" customHeight="1" thickBot="1">
      <c r="A1" s="116" t="s">
        <v>302</v>
      </c>
      <c r="B1" s="257" t="s">
        <v>413</v>
      </c>
      <c r="C1" s="258"/>
      <c r="D1" s="259"/>
      <c r="E1" s="32"/>
      <c r="F1" s="220" t="s">
        <v>391</v>
      </c>
      <c r="G1" s="220"/>
      <c r="H1" s="220"/>
      <c r="J1" s="47"/>
      <c r="K1" s="47"/>
    </row>
    <row r="2" spans="1:8" ht="15.75" customHeight="1" thickBot="1">
      <c r="A2" s="117"/>
      <c r="B2" s="224" t="s">
        <v>433</v>
      </c>
      <c r="C2" s="224"/>
      <c r="D2" s="224"/>
      <c r="E2" s="45"/>
      <c r="F2" s="33"/>
      <c r="G2" s="35"/>
      <c r="H2" s="48"/>
    </row>
    <row r="3" spans="1:13" ht="20.25" customHeight="1" thickBot="1">
      <c r="A3" s="116" t="s">
        <v>328</v>
      </c>
      <c r="B3" s="230" t="s">
        <v>412</v>
      </c>
      <c r="C3" s="231"/>
      <c r="D3" s="67"/>
      <c r="E3" s="68" t="s">
        <v>327</v>
      </c>
      <c r="F3" s="225" t="s">
        <v>414</v>
      </c>
      <c r="G3" s="225"/>
      <c r="H3" s="226" t="s">
        <v>415</v>
      </c>
      <c r="I3" s="226"/>
      <c r="J3" s="226"/>
      <c r="K3" s="226"/>
      <c r="L3" s="83"/>
      <c r="M3" s="83"/>
    </row>
    <row r="4" spans="1:13" ht="6" customHeight="1" thickBot="1">
      <c r="A4" s="58"/>
      <c r="B4" s="59"/>
      <c r="C4" s="45"/>
      <c r="D4" s="45"/>
      <c r="E4" s="45"/>
      <c r="F4" s="33"/>
      <c r="G4" s="35"/>
      <c r="H4" s="35"/>
      <c r="I4" s="60"/>
      <c r="J4" s="60"/>
      <c r="K4" s="60"/>
      <c r="L4" s="83"/>
      <c r="M4" s="83"/>
    </row>
    <row r="5" spans="1:13" ht="13.5" customHeight="1">
      <c r="A5" s="58"/>
      <c r="B5" s="84" t="s">
        <v>304</v>
      </c>
      <c r="C5" s="85" t="s">
        <v>305</v>
      </c>
      <c r="D5" s="86">
        <f>SUM($P$13:$P$52)</f>
        <v>12</v>
      </c>
      <c r="E5" s="87" t="s">
        <v>307</v>
      </c>
      <c r="F5" s="87" t="s">
        <v>344</v>
      </c>
      <c r="G5" s="88">
        <v>600</v>
      </c>
      <c r="H5" s="89" t="s">
        <v>309</v>
      </c>
      <c r="I5" s="137">
        <f>IF(D5="","",D5*G5)</f>
        <v>7200</v>
      </c>
      <c r="J5" s="90" t="s">
        <v>311</v>
      </c>
      <c r="K5" s="60"/>
      <c r="L5" s="83"/>
      <c r="M5" s="83"/>
    </row>
    <row r="6" spans="1:13" ht="13.5" customHeight="1">
      <c r="A6" s="58"/>
      <c r="B6" s="91"/>
      <c r="C6" s="92" t="s">
        <v>306</v>
      </c>
      <c r="D6" s="93">
        <f>COUNTIF($P$13:$P$52,2)</f>
        <v>0</v>
      </c>
      <c r="E6" s="94" t="s">
        <v>307</v>
      </c>
      <c r="F6" s="94" t="s">
        <v>344</v>
      </c>
      <c r="G6" s="138"/>
      <c r="H6" s="95" t="s">
        <v>309</v>
      </c>
      <c r="I6" s="139">
        <f>IF(D6="","",D6*G6)</f>
        <v>0</v>
      </c>
      <c r="J6" s="96" t="s">
        <v>311</v>
      </c>
      <c r="K6" s="60"/>
      <c r="L6" s="83"/>
      <c r="M6" s="83"/>
    </row>
    <row r="7" spans="1:13" ht="13.5" customHeight="1" thickBot="1">
      <c r="A7" s="58"/>
      <c r="B7" s="91"/>
      <c r="C7" s="97" t="s">
        <v>345</v>
      </c>
      <c r="D7" s="78">
        <v>3</v>
      </c>
      <c r="E7" s="98" t="s">
        <v>346</v>
      </c>
      <c r="F7" s="98" t="s">
        <v>344</v>
      </c>
      <c r="G7" s="99">
        <v>800</v>
      </c>
      <c r="H7" s="100" t="s">
        <v>309</v>
      </c>
      <c r="I7" s="140">
        <f>IF(D7="","",D7*G7)</f>
        <v>2400</v>
      </c>
      <c r="J7" s="101" t="s">
        <v>311</v>
      </c>
      <c r="K7" s="60"/>
      <c r="L7" s="83"/>
      <c r="M7" s="83"/>
    </row>
    <row r="8" spans="1:13" ht="13.5" customHeight="1" thickBot="1">
      <c r="A8" s="58"/>
      <c r="B8" s="91"/>
      <c r="C8" s="223"/>
      <c r="D8" s="223"/>
      <c r="E8" s="84"/>
      <c r="F8" s="102"/>
      <c r="G8" s="221" t="s">
        <v>310</v>
      </c>
      <c r="H8" s="222"/>
      <c r="I8" s="141">
        <f>SUM(I5:I7)</f>
        <v>9600</v>
      </c>
      <c r="J8" s="103" t="s">
        <v>311</v>
      </c>
      <c r="K8" s="60"/>
      <c r="L8" s="83"/>
      <c r="M8" s="83"/>
    </row>
    <row r="9" spans="1:13" ht="20.25" customHeight="1">
      <c r="A9" s="58"/>
      <c r="B9" s="261" t="s">
        <v>409</v>
      </c>
      <c r="C9" s="261"/>
      <c r="D9" s="261"/>
      <c r="E9" s="261"/>
      <c r="F9" s="261"/>
      <c r="G9" s="261"/>
      <c r="H9" s="260" t="s">
        <v>358</v>
      </c>
      <c r="I9" s="260"/>
      <c r="J9" s="115">
        <v>7400</v>
      </c>
      <c r="K9" s="60"/>
      <c r="L9" s="83"/>
      <c r="M9" s="83"/>
    </row>
    <row r="10" spans="1:13" ht="15.75" customHeight="1">
      <c r="A10" s="33"/>
      <c r="B10" s="33"/>
      <c r="C10" s="33"/>
      <c r="D10" s="35"/>
      <c r="E10" s="34"/>
      <c r="F10" s="229" t="s">
        <v>389</v>
      </c>
      <c r="G10" s="229"/>
      <c r="H10" s="232" t="s">
        <v>407</v>
      </c>
      <c r="I10" s="233"/>
      <c r="J10" s="233"/>
      <c r="K10" s="233"/>
      <c r="L10" s="233"/>
      <c r="M10" s="234"/>
    </row>
    <row r="11" spans="1:18" s="21" customFormat="1" ht="15.75" customHeight="1">
      <c r="A11" s="49" t="s">
        <v>197</v>
      </c>
      <c r="B11" s="49" t="s">
        <v>410</v>
      </c>
      <c r="C11" s="49" t="s">
        <v>411</v>
      </c>
      <c r="D11" s="50" t="s">
        <v>295</v>
      </c>
      <c r="E11" s="49" t="s">
        <v>198</v>
      </c>
      <c r="F11" s="61" t="s">
        <v>223</v>
      </c>
      <c r="G11" s="62" t="s">
        <v>297</v>
      </c>
      <c r="H11" s="111" t="s">
        <v>386</v>
      </c>
      <c r="I11" s="113" t="s">
        <v>297</v>
      </c>
      <c r="J11" s="111" t="s">
        <v>387</v>
      </c>
      <c r="K11" s="113" t="s">
        <v>297</v>
      </c>
      <c r="L11" s="111" t="s">
        <v>388</v>
      </c>
      <c r="M11" s="113" t="s">
        <v>297</v>
      </c>
      <c r="N11" s="134"/>
      <c r="O11" s="134"/>
      <c r="P11" s="83"/>
      <c r="Q11" s="134"/>
      <c r="R11" s="134"/>
    </row>
    <row r="12" spans="1:19" s="5" customFormat="1" ht="15.75" customHeight="1">
      <c r="A12" s="76" t="s">
        <v>330</v>
      </c>
      <c r="B12" s="22" t="s">
        <v>288</v>
      </c>
      <c r="C12" s="22" t="s">
        <v>347</v>
      </c>
      <c r="D12" s="22" t="s">
        <v>383</v>
      </c>
      <c r="E12" s="63">
        <v>6</v>
      </c>
      <c r="F12" s="22" t="s">
        <v>385</v>
      </c>
      <c r="G12" s="64" t="s">
        <v>331</v>
      </c>
      <c r="H12" s="112"/>
      <c r="I12" s="114"/>
      <c r="J12" s="104"/>
      <c r="K12" s="105"/>
      <c r="L12" s="106" t="s">
        <v>390</v>
      </c>
      <c r="M12" s="107">
        <v>63.23</v>
      </c>
      <c r="N12" s="135"/>
      <c r="O12" s="135"/>
      <c r="P12" s="83"/>
      <c r="Q12" s="135"/>
      <c r="R12" s="135" t="s">
        <v>394</v>
      </c>
      <c r="S12" s="161" t="s">
        <v>442</v>
      </c>
    </row>
    <row r="13" spans="1:19" s="5" customFormat="1" ht="17.25" customHeight="1">
      <c r="A13" s="28">
        <v>1</v>
      </c>
      <c r="B13" s="79" t="s">
        <v>348</v>
      </c>
      <c r="C13" s="79"/>
      <c r="D13" s="80" t="str">
        <f aca="true" t="shared" si="0" ref="D13:D52">IF($B$3="","",$B$3)</f>
        <v>十勝帯広小</v>
      </c>
      <c r="E13" s="81">
        <v>6</v>
      </c>
      <c r="F13" s="131" t="s">
        <v>385</v>
      </c>
      <c r="G13" s="82">
        <v>15.33</v>
      </c>
      <c r="H13" s="128"/>
      <c r="I13" s="129"/>
      <c r="J13" s="128"/>
      <c r="K13" s="129"/>
      <c r="L13" s="130" t="s">
        <v>342</v>
      </c>
      <c r="M13" s="129">
        <v>59.65</v>
      </c>
      <c r="N13" s="135" t="str">
        <f>IF('参加人数'!B5="","",'参加人数'!B5)</f>
        <v>3年100m</v>
      </c>
      <c r="O13" s="135"/>
      <c r="P13" s="83">
        <f aca="true" t="shared" si="1" ref="P13:P52">COUNTA(F13)</f>
        <v>1</v>
      </c>
      <c r="Q13" s="135"/>
      <c r="R13" s="135">
        <f aca="true" t="shared" si="2" ref="R13:R52">IF(F13="","",IF(VALUE(LEFT(F13,1))=E13,"",1))</f>
      </c>
      <c r="S13" s="162" t="s">
        <v>444</v>
      </c>
    </row>
    <row r="14" spans="1:18" s="5" customFormat="1" ht="17.25" customHeight="1">
      <c r="A14" s="28">
        <v>2</v>
      </c>
      <c r="B14" s="79" t="s">
        <v>349</v>
      </c>
      <c r="C14" s="79" t="s">
        <v>416</v>
      </c>
      <c r="D14" s="80" t="str">
        <f t="shared" si="0"/>
        <v>十勝帯広小</v>
      </c>
      <c r="E14" s="81">
        <v>6</v>
      </c>
      <c r="F14" s="131" t="s">
        <v>385</v>
      </c>
      <c r="G14" s="82">
        <v>14.98</v>
      </c>
      <c r="H14" s="128"/>
      <c r="I14" s="129"/>
      <c r="J14" s="128"/>
      <c r="K14" s="129"/>
      <c r="L14" s="130" t="s">
        <v>342</v>
      </c>
      <c r="M14" s="129"/>
      <c r="N14" s="135" t="str">
        <f>IF('参加人数'!B6="","",'参加人数'!B6)</f>
        <v>4年100m</v>
      </c>
      <c r="O14" s="135"/>
      <c r="P14" s="83">
        <f t="shared" si="1"/>
        <v>1</v>
      </c>
      <c r="Q14" s="135"/>
      <c r="R14" s="135">
        <f t="shared" si="2"/>
      </c>
    </row>
    <row r="15" spans="1:18" s="5" customFormat="1" ht="17.25" customHeight="1">
      <c r="A15" s="28">
        <v>3</v>
      </c>
      <c r="B15" s="79" t="s">
        <v>350</v>
      </c>
      <c r="C15" s="79" t="s">
        <v>417</v>
      </c>
      <c r="D15" s="80" t="str">
        <f t="shared" si="0"/>
        <v>十勝帯広小</v>
      </c>
      <c r="E15" s="81">
        <v>6</v>
      </c>
      <c r="F15" s="131" t="s">
        <v>429</v>
      </c>
      <c r="G15" s="82" t="s">
        <v>432</v>
      </c>
      <c r="H15" s="128"/>
      <c r="I15" s="129"/>
      <c r="J15" s="128"/>
      <c r="K15" s="129"/>
      <c r="L15" s="130" t="s">
        <v>342</v>
      </c>
      <c r="M15" s="129"/>
      <c r="N15" s="135" t="str">
        <f>IF('参加人数'!B7="","",'参加人数'!B7)</f>
        <v>5年100m</v>
      </c>
      <c r="O15" s="135"/>
      <c r="P15" s="83">
        <f t="shared" si="1"/>
        <v>1</v>
      </c>
      <c r="Q15" s="135"/>
      <c r="R15" s="135">
        <f t="shared" si="2"/>
      </c>
    </row>
    <row r="16" spans="1:18" s="5" customFormat="1" ht="17.25" customHeight="1">
      <c r="A16" s="28">
        <v>4</v>
      </c>
      <c r="B16" s="79" t="s">
        <v>351</v>
      </c>
      <c r="C16" s="79" t="s">
        <v>418</v>
      </c>
      <c r="D16" s="80" t="str">
        <f t="shared" si="0"/>
        <v>十勝帯広小</v>
      </c>
      <c r="E16" s="81">
        <v>6</v>
      </c>
      <c r="F16" s="131" t="s">
        <v>395</v>
      </c>
      <c r="G16" s="82">
        <v>1.2</v>
      </c>
      <c r="H16" s="128"/>
      <c r="I16" s="129"/>
      <c r="J16" s="128"/>
      <c r="K16" s="129"/>
      <c r="L16" s="130" t="s">
        <v>342</v>
      </c>
      <c r="M16" s="129"/>
      <c r="N16" s="135" t="str">
        <f>IF('参加人数'!B8="","",'参加人数'!B8)</f>
        <v>6年100m</v>
      </c>
      <c r="O16" s="135"/>
      <c r="P16" s="83">
        <f t="shared" si="1"/>
        <v>1</v>
      </c>
      <c r="Q16" s="135"/>
      <c r="R16" s="135">
        <f t="shared" si="2"/>
      </c>
    </row>
    <row r="17" spans="1:18" s="5" customFormat="1" ht="17.25" customHeight="1">
      <c r="A17" s="28">
        <v>5</v>
      </c>
      <c r="B17" s="79" t="s">
        <v>352</v>
      </c>
      <c r="C17" s="79" t="s">
        <v>419</v>
      </c>
      <c r="D17" s="80" t="str">
        <f t="shared" si="0"/>
        <v>十勝帯広小</v>
      </c>
      <c r="E17" s="81">
        <v>5</v>
      </c>
      <c r="F17" s="131" t="s">
        <v>408</v>
      </c>
      <c r="G17" s="82">
        <v>14.66</v>
      </c>
      <c r="H17" s="128"/>
      <c r="I17" s="129"/>
      <c r="J17" s="128" t="s">
        <v>342</v>
      </c>
      <c r="K17" s="129">
        <v>63.25</v>
      </c>
      <c r="L17" s="130"/>
      <c r="M17" s="129"/>
      <c r="N17" s="135" t="str">
        <f>IF('参加人数'!B9="","",'参加人数'!B9)</f>
        <v>3年800m</v>
      </c>
      <c r="O17" s="135"/>
      <c r="P17" s="83">
        <f t="shared" si="1"/>
        <v>1</v>
      </c>
      <c r="Q17" s="135"/>
      <c r="R17" s="135">
        <f t="shared" si="2"/>
      </c>
    </row>
    <row r="18" spans="1:19" s="5" customFormat="1" ht="17.25" customHeight="1">
      <c r="A18" s="28">
        <v>6</v>
      </c>
      <c r="B18" s="79" t="s">
        <v>353</v>
      </c>
      <c r="C18" s="79" t="s">
        <v>420</v>
      </c>
      <c r="D18" s="80" t="str">
        <f t="shared" si="0"/>
        <v>十勝帯広小</v>
      </c>
      <c r="E18" s="81">
        <v>5</v>
      </c>
      <c r="F18" s="131" t="s">
        <v>408</v>
      </c>
      <c r="G18" s="82"/>
      <c r="H18" s="128"/>
      <c r="I18" s="129"/>
      <c r="J18" s="128" t="s">
        <v>342</v>
      </c>
      <c r="K18" s="129"/>
      <c r="L18" s="130"/>
      <c r="M18" s="129"/>
      <c r="N18" s="135" t="str">
        <f>IF('参加人数'!B10="","",'参加人数'!B10)</f>
        <v>4年800m</v>
      </c>
      <c r="O18" s="135"/>
      <c r="P18" s="83">
        <f t="shared" si="1"/>
        <v>1</v>
      </c>
      <c r="Q18" s="135"/>
      <c r="R18" s="135">
        <f t="shared" si="2"/>
      </c>
      <c r="S18" s="162" t="s">
        <v>443</v>
      </c>
    </row>
    <row r="19" spans="1:18" s="5" customFormat="1" ht="17.25" customHeight="1">
      <c r="A19" s="28">
        <v>7</v>
      </c>
      <c r="B19" s="79" t="s">
        <v>354</v>
      </c>
      <c r="C19" s="79" t="s">
        <v>421</v>
      </c>
      <c r="D19" s="80" t="str">
        <f t="shared" si="0"/>
        <v>十勝帯広小</v>
      </c>
      <c r="E19" s="81">
        <v>5</v>
      </c>
      <c r="F19" s="131" t="s">
        <v>430</v>
      </c>
      <c r="G19" s="82">
        <v>29.65</v>
      </c>
      <c r="H19" s="128"/>
      <c r="I19" s="129"/>
      <c r="J19" s="128" t="s">
        <v>342</v>
      </c>
      <c r="K19" s="129"/>
      <c r="L19" s="130"/>
      <c r="M19" s="129"/>
      <c r="N19" s="135" t="str">
        <f>IF('参加人数'!B11="","",'参加人数'!B11)</f>
        <v>5年1500m</v>
      </c>
      <c r="O19" s="135"/>
      <c r="P19" s="83">
        <f t="shared" si="1"/>
        <v>1</v>
      </c>
      <c r="Q19" s="135"/>
      <c r="R19" s="135">
        <f t="shared" si="2"/>
      </c>
    </row>
    <row r="20" spans="1:18" s="5" customFormat="1" ht="17.25" customHeight="1">
      <c r="A20" s="28">
        <v>8</v>
      </c>
      <c r="B20" s="79" t="s">
        <v>355</v>
      </c>
      <c r="C20" s="79" t="s">
        <v>422</v>
      </c>
      <c r="D20" s="80" t="str">
        <f t="shared" si="0"/>
        <v>十勝帯広小</v>
      </c>
      <c r="E20" s="81">
        <v>5</v>
      </c>
      <c r="F20" s="131" t="s">
        <v>393</v>
      </c>
      <c r="G20" s="82">
        <v>1.1</v>
      </c>
      <c r="H20" s="128"/>
      <c r="I20" s="129"/>
      <c r="J20" s="128" t="s">
        <v>342</v>
      </c>
      <c r="K20" s="129"/>
      <c r="L20" s="130"/>
      <c r="M20" s="129"/>
      <c r="N20" s="135" t="str">
        <f>IF('参加人数'!B12="","",'参加人数'!B12)</f>
        <v>6年1500m</v>
      </c>
      <c r="O20" s="135"/>
      <c r="P20" s="83">
        <f t="shared" si="1"/>
        <v>1</v>
      </c>
      <c r="Q20" s="135"/>
      <c r="R20" s="135">
        <f t="shared" si="2"/>
      </c>
    </row>
    <row r="21" spans="1:18" s="5" customFormat="1" ht="17.25" customHeight="1">
      <c r="A21" s="28">
        <v>9</v>
      </c>
      <c r="B21" s="79" t="s">
        <v>356</v>
      </c>
      <c r="C21" s="79" t="s">
        <v>423</v>
      </c>
      <c r="D21" s="80" t="str">
        <f t="shared" si="0"/>
        <v>十勝帯広小</v>
      </c>
      <c r="E21" s="81">
        <v>5</v>
      </c>
      <c r="F21" s="131" t="s">
        <v>408</v>
      </c>
      <c r="G21" s="82">
        <v>13.95</v>
      </c>
      <c r="H21" s="128"/>
      <c r="I21" s="129"/>
      <c r="J21" s="128" t="s">
        <v>343</v>
      </c>
      <c r="K21" s="129"/>
      <c r="L21" s="130"/>
      <c r="M21" s="129"/>
      <c r="N21" s="135" t="str">
        <f>IF('参加人数'!B13="","",'参加人数'!B13)</f>
        <v>5年80mH</v>
      </c>
      <c r="O21" s="135"/>
      <c r="P21" s="83">
        <f t="shared" si="1"/>
        <v>1</v>
      </c>
      <c r="Q21" s="135"/>
      <c r="R21" s="135">
        <f t="shared" si="2"/>
      </c>
    </row>
    <row r="22" spans="1:18" s="5" customFormat="1" ht="17.25" customHeight="1">
      <c r="A22" s="28">
        <v>10</v>
      </c>
      <c r="B22" s="79" t="s">
        <v>357</v>
      </c>
      <c r="C22" s="79" t="s">
        <v>424</v>
      </c>
      <c r="D22" s="80" t="str">
        <f t="shared" si="0"/>
        <v>十勝帯広小</v>
      </c>
      <c r="E22" s="81">
        <v>5</v>
      </c>
      <c r="F22" s="131" t="s">
        <v>431</v>
      </c>
      <c r="G22" s="82">
        <v>3.66</v>
      </c>
      <c r="H22" s="128"/>
      <c r="I22" s="129"/>
      <c r="J22" s="128" t="s">
        <v>343</v>
      </c>
      <c r="K22" s="129"/>
      <c r="L22" s="130"/>
      <c r="M22" s="129"/>
      <c r="N22" s="135" t="str">
        <f>IF('参加人数'!B14="","",'参加人数'!B14)</f>
        <v>6年80mH</v>
      </c>
      <c r="O22" s="135"/>
      <c r="P22" s="83">
        <f t="shared" si="1"/>
        <v>1</v>
      </c>
      <c r="Q22" s="135"/>
      <c r="R22" s="135">
        <f t="shared" si="2"/>
      </c>
    </row>
    <row r="23" spans="1:18" s="5" customFormat="1" ht="17.25" customHeight="1">
      <c r="A23" s="28">
        <v>11</v>
      </c>
      <c r="B23" s="79" t="s">
        <v>425</v>
      </c>
      <c r="C23" s="79" t="s">
        <v>426</v>
      </c>
      <c r="D23" s="80" t="str">
        <f t="shared" si="0"/>
        <v>十勝帯広小</v>
      </c>
      <c r="E23" s="81">
        <v>5</v>
      </c>
      <c r="F23" s="131" t="s">
        <v>408</v>
      </c>
      <c r="G23" s="82">
        <v>16.98</v>
      </c>
      <c r="H23" s="128"/>
      <c r="I23" s="129"/>
      <c r="J23" s="128" t="s">
        <v>343</v>
      </c>
      <c r="K23" s="129">
        <v>65.32</v>
      </c>
      <c r="L23" s="130"/>
      <c r="M23" s="129"/>
      <c r="N23" s="135" t="str">
        <f>IF('参加人数'!B15="","",'参加人数'!B15)</f>
        <v>5年走高跳</v>
      </c>
      <c r="O23" s="135"/>
      <c r="P23" s="83">
        <f t="shared" si="1"/>
        <v>1</v>
      </c>
      <c r="Q23" s="135"/>
      <c r="R23" s="135">
        <f t="shared" si="2"/>
      </c>
    </row>
    <row r="24" spans="1:18" s="5" customFormat="1" ht="17.25" customHeight="1">
      <c r="A24" s="28">
        <v>12</v>
      </c>
      <c r="B24" s="79" t="s">
        <v>427</v>
      </c>
      <c r="C24" s="79" t="s">
        <v>428</v>
      </c>
      <c r="D24" s="80" t="str">
        <f t="shared" si="0"/>
        <v>十勝帯広小</v>
      </c>
      <c r="E24" s="81">
        <v>5</v>
      </c>
      <c r="F24" s="131" t="s">
        <v>384</v>
      </c>
      <c r="G24" s="82">
        <v>18.94</v>
      </c>
      <c r="H24" s="128"/>
      <c r="I24" s="129"/>
      <c r="J24" s="128" t="s">
        <v>343</v>
      </c>
      <c r="K24" s="129"/>
      <c r="L24" s="130"/>
      <c r="M24" s="129"/>
      <c r="N24" s="135" t="str">
        <f>IF('参加人数'!B16="","",'参加人数'!B16)</f>
        <v>6年走高跳</v>
      </c>
      <c r="O24" s="135"/>
      <c r="P24" s="83">
        <f t="shared" si="1"/>
        <v>1</v>
      </c>
      <c r="Q24" s="135"/>
      <c r="R24" s="135">
        <f t="shared" si="2"/>
        <v>1</v>
      </c>
    </row>
    <row r="25" spans="1:18" s="5" customFormat="1" ht="17.25" customHeight="1">
      <c r="A25" s="28">
        <v>13</v>
      </c>
      <c r="B25" s="79"/>
      <c r="C25" s="79"/>
      <c r="D25" s="80" t="str">
        <f t="shared" si="0"/>
        <v>十勝帯広小</v>
      </c>
      <c r="E25" s="81"/>
      <c r="F25" s="131"/>
      <c r="G25" s="82"/>
      <c r="H25" s="128"/>
      <c r="I25" s="129"/>
      <c r="J25" s="128"/>
      <c r="K25" s="129"/>
      <c r="L25" s="130"/>
      <c r="M25" s="129"/>
      <c r="N25" s="135" t="str">
        <f>IF('参加人数'!B17="","",'参加人数'!B17)</f>
        <v>4年走幅跳</v>
      </c>
      <c r="O25" s="135"/>
      <c r="P25" s="83">
        <f t="shared" si="1"/>
        <v>0</v>
      </c>
      <c r="Q25" s="135"/>
      <c r="R25" s="135">
        <f t="shared" si="2"/>
      </c>
    </row>
    <row r="26" spans="1:18" s="5" customFormat="1" ht="17.25" customHeight="1">
      <c r="A26" s="28">
        <v>14</v>
      </c>
      <c r="B26" s="79"/>
      <c r="C26" s="79"/>
      <c r="D26" s="80" t="str">
        <f t="shared" si="0"/>
        <v>十勝帯広小</v>
      </c>
      <c r="E26" s="81"/>
      <c r="F26" s="131"/>
      <c r="G26" s="82"/>
      <c r="H26" s="128"/>
      <c r="I26" s="129"/>
      <c r="J26" s="128"/>
      <c r="K26" s="129"/>
      <c r="L26" s="130"/>
      <c r="M26" s="129"/>
      <c r="N26" s="135" t="str">
        <f>IF('参加人数'!B18="","",'参加人数'!B18)</f>
        <v>5年走幅跳</v>
      </c>
      <c r="O26" s="135"/>
      <c r="P26" s="83">
        <f t="shared" si="1"/>
        <v>0</v>
      </c>
      <c r="Q26" s="135"/>
      <c r="R26" s="135">
        <f t="shared" si="2"/>
      </c>
    </row>
    <row r="27" spans="1:18" s="5" customFormat="1" ht="17.25" customHeight="1">
      <c r="A27" s="28">
        <v>15</v>
      </c>
      <c r="B27" s="79"/>
      <c r="C27" s="79"/>
      <c r="D27" s="80" t="str">
        <f t="shared" si="0"/>
        <v>十勝帯広小</v>
      </c>
      <c r="E27" s="81"/>
      <c r="F27" s="131"/>
      <c r="G27" s="82"/>
      <c r="H27" s="128"/>
      <c r="I27" s="129"/>
      <c r="J27" s="128"/>
      <c r="K27" s="129"/>
      <c r="L27" s="130"/>
      <c r="M27" s="129"/>
      <c r="N27" s="135" t="str">
        <f>IF('参加人数'!B19="","",'参加人数'!B19)</f>
        <v>6年走幅跳</v>
      </c>
      <c r="O27" s="135"/>
      <c r="P27" s="83">
        <f t="shared" si="1"/>
        <v>0</v>
      </c>
      <c r="Q27" s="135"/>
      <c r="R27" s="135">
        <f t="shared" si="2"/>
      </c>
    </row>
    <row r="28" spans="1:18" s="5" customFormat="1" ht="17.25" customHeight="1">
      <c r="A28" s="28">
        <v>16</v>
      </c>
      <c r="B28" s="79"/>
      <c r="C28" s="79"/>
      <c r="D28" s="80" t="str">
        <f t="shared" si="0"/>
        <v>十勝帯広小</v>
      </c>
      <c r="E28" s="81"/>
      <c r="F28" s="131"/>
      <c r="G28" s="82"/>
      <c r="H28" s="128"/>
      <c r="I28" s="129"/>
      <c r="J28" s="128"/>
      <c r="K28" s="129"/>
      <c r="L28" s="130"/>
      <c r="M28" s="129"/>
      <c r="N28" s="135" t="str">
        <f>IF('参加人数'!B20="","",'参加人数'!B20)</f>
        <v>3年ｼﾞｬﾍﾞﾘｯｸﾎﾞｰﾙ投</v>
      </c>
      <c r="O28" s="135"/>
      <c r="P28" s="83">
        <f t="shared" si="1"/>
        <v>0</v>
      </c>
      <c r="Q28" s="135"/>
      <c r="R28" s="135">
        <f t="shared" si="2"/>
      </c>
    </row>
    <row r="29" spans="1:18" s="5" customFormat="1" ht="17.25" customHeight="1">
      <c r="A29" s="28">
        <v>17</v>
      </c>
      <c r="B29" s="79"/>
      <c r="C29" s="79"/>
      <c r="D29" s="80" t="str">
        <f t="shared" si="0"/>
        <v>十勝帯広小</v>
      </c>
      <c r="E29" s="81"/>
      <c r="F29" s="131"/>
      <c r="G29" s="82"/>
      <c r="H29" s="128"/>
      <c r="I29" s="129"/>
      <c r="J29" s="128"/>
      <c r="K29" s="129"/>
      <c r="L29" s="130"/>
      <c r="M29" s="129"/>
      <c r="N29" s="135" t="str">
        <f>IF('参加人数'!B21="","",'参加人数'!B21)</f>
        <v>4年ｼﾞｬﾍﾞﾘｯｸﾎﾞｰﾙ投</v>
      </c>
      <c r="O29" s="135"/>
      <c r="P29" s="83">
        <f t="shared" si="1"/>
        <v>0</v>
      </c>
      <c r="Q29" s="135"/>
      <c r="R29" s="135">
        <f t="shared" si="2"/>
      </c>
    </row>
    <row r="30" spans="1:18" s="5" customFormat="1" ht="17.25" customHeight="1">
      <c r="A30" s="28">
        <v>18</v>
      </c>
      <c r="B30" s="79"/>
      <c r="C30" s="79"/>
      <c r="D30" s="80" t="str">
        <f t="shared" si="0"/>
        <v>十勝帯広小</v>
      </c>
      <c r="E30" s="81"/>
      <c r="F30" s="131"/>
      <c r="G30" s="82"/>
      <c r="H30" s="128"/>
      <c r="I30" s="129"/>
      <c r="J30" s="128"/>
      <c r="K30" s="129"/>
      <c r="L30" s="130"/>
      <c r="M30" s="129"/>
      <c r="N30" s="135" t="str">
        <f>IF('参加人数'!B22="","",'参加人数'!B22)</f>
        <v>5年ｼﾞｬﾍﾞﾘｯｸﾎﾞｰﾙ投</v>
      </c>
      <c r="O30" s="135"/>
      <c r="P30" s="83">
        <f t="shared" si="1"/>
        <v>0</v>
      </c>
      <c r="Q30" s="135"/>
      <c r="R30" s="135">
        <f t="shared" si="2"/>
      </c>
    </row>
    <row r="31" spans="1:18" s="5" customFormat="1" ht="17.25" customHeight="1">
      <c r="A31" s="28">
        <v>19</v>
      </c>
      <c r="B31" s="79"/>
      <c r="C31" s="79"/>
      <c r="D31" s="80" t="str">
        <f t="shared" si="0"/>
        <v>十勝帯広小</v>
      </c>
      <c r="E31" s="81"/>
      <c r="F31" s="131"/>
      <c r="G31" s="82"/>
      <c r="H31" s="128"/>
      <c r="I31" s="129"/>
      <c r="J31" s="128"/>
      <c r="K31" s="129"/>
      <c r="L31" s="130"/>
      <c r="M31" s="129"/>
      <c r="N31" s="135" t="str">
        <f>IF('参加人数'!B23="","",'参加人数'!B23)</f>
        <v>6年ｼﾞｬﾍﾞﾘｯｸﾎﾞｰﾙ投</v>
      </c>
      <c r="O31" s="135"/>
      <c r="P31" s="83">
        <f t="shared" si="1"/>
        <v>0</v>
      </c>
      <c r="Q31" s="135"/>
      <c r="R31" s="135">
        <f t="shared" si="2"/>
      </c>
    </row>
    <row r="32" spans="1:18" s="5" customFormat="1" ht="17.25" customHeight="1">
      <c r="A32" s="28">
        <v>20</v>
      </c>
      <c r="B32" s="79"/>
      <c r="C32" s="79"/>
      <c r="D32" s="80" t="str">
        <f t="shared" si="0"/>
        <v>十勝帯広小</v>
      </c>
      <c r="E32" s="81"/>
      <c r="F32" s="131"/>
      <c r="G32" s="82"/>
      <c r="H32" s="128"/>
      <c r="I32" s="129"/>
      <c r="J32" s="128"/>
      <c r="K32" s="129"/>
      <c r="L32" s="130"/>
      <c r="M32" s="129"/>
      <c r="N32" s="135" t="str">
        <f>IF('参加人数'!B24="","",'参加人数'!B24)</f>
        <v>6年砲丸投</v>
      </c>
      <c r="O32" s="135"/>
      <c r="P32" s="83">
        <f t="shared" si="1"/>
        <v>0</v>
      </c>
      <c r="Q32" s="135"/>
      <c r="R32" s="135">
        <f t="shared" si="2"/>
      </c>
    </row>
    <row r="33" spans="1:18" s="5" customFormat="1" ht="17.25" customHeight="1">
      <c r="A33" s="28">
        <v>21</v>
      </c>
      <c r="B33" s="79"/>
      <c r="C33" s="79"/>
      <c r="D33" s="80" t="str">
        <f t="shared" si="0"/>
        <v>十勝帯広小</v>
      </c>
      <c r="E33" s="81"/>
      <c r="F33" s="131"/>
      <c r="G33" s="82"/>
      <c r="H33" s="128"/>
      <c r="I33" s="129"/>
      <c r="J33" s="128"/>
      <c r="K33" s="129"/>
      <c r="L33" s="130"/>
      <c r="M33" s="129"/>
      <c r="N33" s="135"/>
      <c r="O33" s="135"/>
      <c r="P33" s="83">
        <f t="shared" si="1"/>
        <v>0</v>
      </c>
      <c r="Q33" s="135"/>
      <c r="R33" s="135">
        <f t="shared" si="2"/>
      </c>
    </row>
    <row r="34" spans="1:18" s="5" customFormat="1" ht="17.25" customHeight="1">
      <c r="A34" s="28">
        <v>22</v>
      </c>
      <c r="B34" s="79"/>
      <c r="C34" s="79"/>
      <c r="D34" s="80" t="str">
        <f t="shared" si="0"/>
        <v>十勝帯広小</v>
      </c>
      <c r="E34" s="81"/>
      <c r="F34" s="131"/>
      <c r="G34" s="82"/>
      <c r="H34" s="128"/>
      <c r="I34" s="129"/>
      <c r="J34" s="128"/>
      <c r="K34" s="129"/>
      <c r="L34" s="130"/>
      <c r="M34" s="129"/>
      <c r="N34" s="135"/>
      <c r="O34" s="135"/>
      <c r="P34" s="83">
        <f t="shared" si="1"/>
        <v>0</v>
      </c>
      <c r="Q34" s="135"/>
      <c r="R34" s="135">
        <f t="shared" si="2"/>
      </c>
    </row>
    <row r="35" spans="1:18" s="5" customFormat="1" ht="17.25" customHeight="1">
      <c r="A35" s="28">
        <v>23</v>
      </c>
      <c r="B35" s="79"/>
      <c r="C35" s="79"/>
      <c r="D35" s="80" t="str">
        <f t="shared" si="0"/>
        <v>十勝帯広小</v>
      </c>
      <c r="E35" s="81"/>
      <c r="F35" s="131"/>
      <c r="G35" s="82"/>
      <c r="H35" s="128"/>
      <c r="I35" s="129"/>
      <c r="J35" s="128"/>
      <c r="K35" s="129"/>
      <c r="L35" s="130"/>
      <c r="M35" s="129"/>
      <c r="N35" s="135"/>
      <c r="O35" s="135"/>
      <c r="P35" s="83">
        <f t="shared" si="1"/>
        <v>0</v>
      </c>
      <c r="Q35" s="135"/>
      <c r="R35" s="135">
        <f t="shared" si="2"/>
      </c>
    </row>
    <row r="36" spans="1:18" s="5" customFormat="1" ht="17.25" customHeight="1">
      <c r="A36" s="28">
        <v>24</v>
      </c>
      <c r="B36" s="79"/>
      <c r="C36" s="79"/>
      <c r="D36" s="80" t="str">
        <f t="shared" si="0"/>
        <v>十勝帯広小</v>
      </c>
      <c r="E36" s="81"/>
      <c r="F36" s="131"/>
      <c r="G36" s="82"/>
      <c r="H36" s="128"/>
      <c r="I36" s="129"/>
      <c r="J36" s="128"/>
      <c r="K36" s="129"/>
      <c r="L36" s="130"/>
      <c r="M36" s="129"/>
      <c r="N36" s="135"/>
      <c r="O36" s="135"/>
      <c r="P36" s="83">
        <f t="shared" si="1"/>
        <v>0</v>
      </c>
      <c r="Q36" s="135"/>
      <c r="R36" s="135">
        <f t="shared" si="2"/>
      </c>
    </row>
    <row r="37" spans="1:18" s="5" customFormat="1" ht="17.25" customHeight="1">
      <c r="A37" s="28">
        <v>25</v>
      </c>
      <c r="B37" s="79"/>
      <c r="C37" s="79"/>
      <c r="D37" s="80" t="str">
        <f t="shared" si="0"/>
        <v>十勝帯広小</v>
      </c>
      <c r="E37" s="81"/>
      <c r="F37" s="131"/>
      <c r="G37" s="82"/>
      <c r="H37" s="128"/>
      <c r="I37" s="129"/>
      <c r="J37" s="128"/>
      <c r="K37" s="129"/>
      <c r="L37" s="130"/>
      <c r="M37" s="129"/>
      <c r="N37" s="135"/>
      <c r="O37" s="135"/>
      <c r="P37" s="83">
        <f t="shared" si="1"/>
        <v>0</v>
      </c>
      <c r="Q37" s="135"/>
      <c r="R37" s="135">
        <f t="shared" si="2"/>
      </c>
    </row>
    <row r="38" spans="1:18" s="5" customFormat="1" ht="17.25" customHeight="1">
      <c r="A38" s="28">
        <v>26</v>
      </c>
      <c r="B38" s="79"/>
      <c r="C38" s="79"/>
      <c r="D38" s="80" t="str">
        <f t="shared" si="0"/>
        <v>十勝帯広小</v>
      </c>
      <c r="E38" s="81"/>
      <c r="F38" s="131"/>
      <c r="G38" s="82"/>
      <c r="H38" s="128"/>
      <c r="I38" s="129"/>
      <c r="J38" s="128"/>
      <c r="K38" s="129"/>
      <c r="L38" s="130"/>
      <c r="M38" s="129"/>
      <c r="N38" s="135"/>
      <c r="O38" s="135"/>
      <c r="P38" s="83">
        <f t="shared" si="1"/>
        <v>0</v>
      </c>
      <c r="Q38" s="135"/>
      <c r="R38" s="135">
        <f t="shared" si="2"/>
      </c>
    </row>
    <row r="39" spans="1:18" s="5" customFormat="1" ht="17.25" customHeight="1">
      <c r="A39" s="28">
        <v>27</v>
      </c>
      <c r="B39" s="79"/>
      <c r="C39" s="79"/>
      <c r="D39" s="80" t="str">
        <f t="shared" si="0"/>
        <v>十勝帯広小</v>
      </c>
      <c r="E39" s="81"/>
      <c r="F39" s="131"/>
      <c r="G39" s="82"/>
      <c r="H39" s="128"/>
      <c r="I39" s="129"/>
      <c r="J39" s="128"/>
      <c r="K39" s="129"/>
      <c r="L39" s="130"/>
      <c r="M39" s="129"/>
      <c r="N39" s="135"/>
      <c r="O39" s="135"/>
      <c r="P39" s="83">
        <f t="shared" si="1"/>
        <v>0</v>
      </c>
      <c r="Q39" s="135"/>
      <c r="R39" s="135">
        <f t="shared" si="2"/>
      </c>
    </row>
    <row r="40" spans="1:18" s="5" customFormat="1" ht="17.25" customHeight="1">
      <c r="A40" s="28">
        <v>28</v>
      </c>
      <c r="B40" s="79"/>
      <c r="C40" s="79"/>
      <c r="D40" s="80" t="str">
        <f t="shared" si="0"/>
        <v>十勝帯広小</v>
      </c>
      <c r="E40" s="81"/>
      <c r="F40" s="131"/>
      <c r="G40" s="82"/>
      <c r="H40" s="128"/>
      <c r="I40" s="129"/>
      <c r="J40" s="128"/>
      <c r="K40" s="129"/>
      <c r="L40" s="130"/>
      <c r="M40" s="129"/>
      <c r="N40" s="135"/>
      <c r="O40" s="135"/>
      <c r="P40" s="83">
        <f t="shared" si="1"/>
        <v>0</v>
      </c>
      <c r="Q40" s="135"/>
      <c r="R40" s="135">
        <f t="shared" si="2"/>
      </c>
    </row>
    <row r="41" spans="1:18" s="5" customFormat="1" ht="17.25" customHeight="1">
      <c r="A41" s="28">
        <v>29</v>
      </c>
      <c r="B41" s="79"/>
      <c r="C41" s="79"/>
      <c r="D41" s="80" t="str">
        <f t="shared" si="0"/>
        <v>十勝帯広小</v>
      </c>
      <c r="E41" s="81"/>
      <c r="F41" s="131"/>
      <c r="G41" s="82"/>
      <c r="H41" s="128"/>
      <c r="I41" s="129"/>
      <c r="J41" s="128"/>
      <c r="K41" s="129"/>
      <c r="L41" s="130"/>
      <c r="M41" s="129"/>
      <c r="N41" s="135"/>
      <c r="O41" s="135"/>
      <c r="P41" s="83">
        <f t="shared" si="1"/>
        <v>0</v>
      </c>
      <c r="Q41" s="135"/>
      <c r="R41" s="135">
        <f t="shared" si="2"/>
      </c>
    </row>
    <row r="42" spans="1:18" s="5" customFormat="1" ht="17.25" customHeight="1">
      <c r="A42" s="28">
        <v>30</v>
      </c>
      <c r="B42" s="79"/>
      <c r="C42" s="79"/>
      <c r="D42" s="80" t="str">
        <f t="shared" si="0"/>
        <v>十勝帯広小</v>
      </c>
      <c r="E42" s="81"/>
      <c r="F42" s="131"/>
      <c r="G42" s="82"/>
      <c r="H42" s="128"/>
      <c r="I42" s="129"/>
      <c r="J42" s="128"/>
      <c r="K42" s="129"/>
      <c r="L42" s="130"/>
      <c r="M42" s="129"/>
      <c r="N42" s="135"/>
      <c r="O42" s="135"/>
      <c r="P42" s="83">
        <f t="shared" si="1"/>
        <v>0</v>
      </c>
      <c r="Q42" s="135"/>
      <c r="R42" s="135">
        <f t="shared" si="2"/>
      </c>
    </row>
    <row r="43" spans="1:18" s="5" customFormat="1" ht="17.25" customHeight="1">
      <c r="A43" s="28">
        <v>31</v>
      </c>
      <c r="B43" s="79"/>
      <c r="C43" s="79"/>
      <c r="D43" s="80" t="str">
        <f t="shared" si="0"/>
        <v>十勝帯広小</v>
      </c>
      <c r="E43" s="81"/>
      <c r="F43" s="131"/>
      <c r="G43" s="82"/>
      <c r="H43" s="128"/>
      <c r="I43" s="129"/>
      <c r="J43" s="128"/>
      <c r="K43" s="129"/>
      <c r="L43" s="130"/>
      <c r="M43" s="129"/>
      <c r="N43" s="135"/>
      <c r="O43" s="135"/>
      <c r="P43" s="83">
        <f t="shared" si="1"/>
        <v>0</v>
      </c>
      <c r="Q43" s="135"/>
      <c r="R43" s="135">
        <f t="shared" si="2"/>
      </c>
    </row>
    <row r="44" spans="1:18" s="5" customFormat="1" ht="17.25" customHeight="1">
      <c r="A44" s="28">
        <v>32</v>
      </c>
      <c r="B44" s="79"/>
      <c r="C44" s="79"/>
      <c r="D44" s="80" t="str">
        <f t="shared" si="0"/>
        <v>十勝帯広小</v>
      </c>
      <c r="E44" s="81"/>
      <c r="F44" s="131"/>
      <c r="G44" s="82"/>
      <c r="H44" s="128"/>
      <c r="I44" s="129"/>
      <c r="J44" s="128"/>
      <c r="K44" s="129"/>
      <c r="L44" s="130"/>
      <c r="M44" s="129"/>
      <c r="N44" s="135"/>
      <c r="O44" s="135"/>
      <c r="P44" s="83">
        <f t="shared" si="1"/>
        <v>0</v>
      </c>
      <c r="Q44" s="135"/>
      <c r="R44" s="135">
        <f t="shared" si="2"/>
      </c>
    </row>
    <row r="45" spans="1:18" s="5" customFormat="1" ht="17.25" customHeight="1">
      <c r="A45" s="28">
        <v>33</v>
      </c>
      <c r="B45" s="79"/>
      <c r="C45" s="79"/>
      <c r="D45" s="80" t="str">
        <f t="shared" si="0"/>
        <v>十勝帯広小</v>
      </c>
      <c r="E45" s="81"/>
      <c r="F45" s="131"/>
      <c r="G45" s="82"/>
      <c r="H45" s="128"/>
      <c r="I45" s="129"/>
      <c r="J45" s="128"/>
      <c r="K45" s="129"/>
      <c r="L45" s="130"/>
      <c r="M45" s="129"/>
      <c r="N45" s="135"/>
      <c r="O45" s="135"/>
      <c r="P45" s="83">
        <f t="shared" si="1"/>
        <v>0</v>
      </c>
      <c r="Q45" s="135"/>
      <c r="R45" s="135">
        <f t="shared" si="2"/>
      </c>
    </row>
    <row r="46" spans="1:18" s="5" customFormat="1" ht="17.25" customHeight="1">
      <c r="A46" s="28">
        <v>34</v>
      </c>
      <c r="B46" s="79"/>
      <c r="C46" s="79"/>
      <c r="D46" s="80" t="str">
        <f t="shared" si="0"/>
        <v>十勝帯広小</v>
      </c>
      <c r="E46" s="81"/>
      <c r="F46" s="131"/>
      <c r="G46" s="82"/>
      <c r="H46" s="128"/>
      <c r="I46" s="129"/>
      <c r="J46" s="128"/>
      <c r="K46" s="129"/>
      <c r="L46" s="130"/>
      <c r="M46" s="129"/>
      <c r="N46" s="135"/>
      <c r="O46" s="135"/>
      <c r="P46" s="83">
        <f t="shared" si="1"/>
        <v>0</v>
      </c>
      <c r="Q46" s="135"/>
      <c r="R46" s="135">
        <f t="shared" si="2"/>
      </c>
    </row>
    <row r="47" spans="1:18" s="5" customFormat="1" ht="17.25" customHeight="1">
      <c r="A47" s="28">
        <v>35</v>
      </c>
      <c r="B47" s="79"/>
      <c r="C47" s="79"/>
      <c r="D47" s="80" t="str">
        <f t="shared" si="0"/>
        <v>十勝帯広小</v>
      </c>
      <c r="E47" s="81"/>
      <c r="F47" s="131"/>
      <c r="G47" s="82"/>
      <c r="H47" s="128"/>
      <c r="I47" s="129"/>
      <c r="J47" s="128"/>
      <c r="K47" s="129"/>
      <c r="L47" s="130"/>
      <c r="M47" s="129"/>
      <c r="N47" s="135"/>
      <c r="O47" s="135"/>
      <c r="P47" s="83">
        <f t="shared" si="1"/>
        <v>0</v>
      </c>
      <c r="Q47" s="135"/>
      <c r="R47" s="135">
        <f t="shared" si="2"/>
      </c>
    </row>
    <row r="48" spans="1:18" s="5" customFormat="1" ht="17.25" customHeight="1">
      <c r="A48" s="28">
        <v>36</v>
      </c>
      <c r="B48" s="79"/>
      <c r="C48" s="79"/>
      <c r="D48" s="80" t="str">
        <f t="shared" si="0"/>
        <v>十勝帯広小</v>
      </c>
      <c r="E48" s="81"/>
      <c r="F48" s="131"/>
      <c r="G48" s="82"/>
      <c r="H48" s="128"/>
      <c r="I48" s="129"/>
      <c r="J48" s="128"/>
      <c r="K48" s="129"/>
      <c r="L48" s="130"/>
      <c r="M48" s="129"/>
      <c r="N48" s="135"/>
      <c r="O48" s="135"/>
      <c r="P48" s="83">
        <f t="shared" si="1"/>
        <v>0</v>
      </c>
      <c r="Q48" s="135"/>
      <c r="R48" s="135">
        <f t="shared" si="2"/>
      </c>
    </row>
    <row r="49" spans="1:18" s="5" customFormat="1" ht="17.25" customHeight="1">
      <c r="A49" s="28">
        <v>37</v>
      </c>
      <c r="B49" s="79"/>
      <c r="C49" s="79"/>
      <c r="D49" s="80" t="str">
        <f t="shared" si="0"/>
        <v>十勝帯広小</v>
      </c>
      <c r="E49" s="81"/>
      <c r="F49" s="131"/>
      <c r="G49" s="82"/>
      <c r="H49" s="128"/>
      <c r="I49" s="129"/>
      <c r="J49" s="128"/>
      <c r="K49" s="129"/>
      <c r="L49" s="130"/>
      <c r="M49" s="129"/>
      <c r="N49" s="135"/>
      <c r="O49" s="135"/>
      <c r="P49" s="83">
        <f t="shared" si="1"/>
        <v>0</v>
      </c>
      <c r="Q49" s="135"/>
      <c r="R49" s="135">
        <f t="shared" si="2"/>
      </c>
    </row>
    <row r="50" spans="1:18" s="5" customFormat="1" ht="17.25" customHeight="1">
      <c r="A50" s="28">
        <v>38</v>
      </c>
      <c r="B50" s="79"/>
      <c r="C50" s="79"/>
      <c r="D50" s="80" t="str">
        <f t="shared" si="0"/>
        <v>十勝帯広小</v>
      </c>
      <c r="E50" s="81"/>
      <c r="F50" s="131"/>
      <c r="G50" s="82"/>
      <c r="H50" s="128"/>
      <c r="I50" s="129"/>
      <c r="J50" s="128"/>
      <c r="K50" s="129"/>
      <c r="L50" s="130"/>
      <c r="M50" s="129"/>
      <c r="N50" s="135"/>
      <c r="O50" s="135"/>
      <c r="P50" s="83">
        <f t="shared" si="1"/>
        <v>0</v>
      </c>
      <c r="Q50" s="135"/>
      <c r="R50" s="135">
        <f t="shared" si="2"/>
      </c>
    </row>
    <row r="51" spans="1:18" s="5" customFormat="1" ht="17.25" customHeight="1">
      <c r="A51" s="28">
        <v>39</v>
      </c>
      <c r="B51" s="79"/>
      <c r="C51" s="79"/>
      <c r="D51" s="80" t="str">
        <f t="shared" si="0"/>
        <v>十勝帯広小</v>
      </c>
      <c r="E51" s="81"/>
      <c r="F51" s="131"/>
      <c r="G51" s="82"/>
      <c r="H51" s="128"/>
      <c r="I51" s="129"/>
      <c r="J51" s="128"/>
      <c r="K51" s="129"/>
      <c r="L51" s="130"/>
      <c r="M51" s="129"/>
      <c r="N51" s="135"/>
      <c r="O51" s="135"/>
      <c r="P51" s="83">
        <f t="shared" si="1"/>
        <v>0</v>
      </c>
      <c r="Q51" s="135"/>
      <c r="R51" s="135">
        <f t="shared" si="2"/>
      </c>
    </row>
    <row r="52" spans="1:18" s="5" customFormat="1" ht="17.25" customHeight="1">
      <c r="A52" s="28">
        <v>40</v>
      </c>
      <c r="B52" s="79"/>
      <c r="C52" s="79"/>
      <c r="D52" s="80" t="str">
        <f t="shared" si="0"/>
        <v>十勝帯広小</v>
      </c>
      <c r="E52" s="81"/>
      <c r="F52" s="131"/>
      <c r="G52" s="82"/>
      <c r="H52" s="128"/>
      <c r="I52" s="129"/>
      <c r="J52" s="128"/>
      <c r="K52" s="129"/>
      <c r="L52" s="130"/>
      <c r="M52" s="129"/>
      <c r="N52" s="135"/>
      <c r="O52" s="135"/>
      <c r="P52" s="83">
        <f t="shared" si="1"/>
        <v>0</v>
      </c>
      <c r="Q52" s="135"/>
      <c r="R52" s="135">
        <f t="shared" si="2"/>
      </c>
    </row>
    <row r="53" spans="2:13" ht="12" customHeight="1">
      <c r="B53" s="136"/>
      <c r="C53" s="136"/>
      <c r="D53" s="83"/>
      <c r="E53" s="142"/>
      <c r="F53" s="136"/>
      <c r="G53" s="132"/>
      <c r="H53" s="132"/>
      <c r="I53" s="143"/>
      <c r="J53" s="132"/>
      <c r="K53" s="132"/>
      <c r="L53" s="132"/>
      <c r="M53" s="132"/>
    </row>
    <row r="54" spans="2:15" ht="18.75" customHeight="1">
      <c r="B54" s="2"/>
      <c r="C54" s="2"/>
      <c r="E54" s="2"/>
      <c r="F54" s="2"/>
      <c r="I54" s="2"/>
      <c r="O54" s="83"/>
    </row>
    <row r="55" spans="2:15" ht="18.75" customHeight="1">
      <c r="B55" s="2"/>
      <c r="C55" s="2"/>
      <c r="E55" s="2"/>
      <c r="F55" s="2"/>
      <c r="I55" s="2"/>
      <c r="O55" s="83"/>
    </row>
    <row r="56" spans="2:15" ht="18.75" customHeight="1">
      <c r="B56" s="2"/>
      <c r="C56" s="2"/>
      <c r="E56" s="2"/>
      <c r="F56" s="2"/>
      <c r="I56" s="2"/>
      <c r="O56" s="83"/>
    </row>
    <row r="57" spans="2:15" ht="20.25" customHeight="1">
      <c r="B57" s="2"/>
      <c r="C57" s="2"/>
      <c r="E57" s="2"/>
      <c r="F57" s="2"/>
      <c r="I57" s="2"/>
      <c r="O57" s="83"/>
    </row>
    <row r="58" ht="12">
      <c r="O58" s="83"/>
    </row>
  </sheetData>
  <sheetProtection sheet="1" selectLockedCells="1"/>
  <mergeCells count="12">
    <mergeCell ref="F10:G10"/>
    <mergeCell ref="B3:C3"/>
    <mergeCell ref="H10:M10"/>
    <mergeCell ref="H9:I9"/>
    <mergeCell ref="B9:G9"/>
    <mergeCell ref="B1:D1"/>
    <mergeCell ref="F1:H1"/>
    <mergeCell ref="G8:H8"/>
    <mergeCell ref="C8:D8"/>
    <mergeCell ref="B2:D2"/>
    <mergeCell ref="F3:G3"/>
    <mergeCell ref="H3:K3"/>
  </mergeCells>
  <conditionalFormatting sqref="I13:I52 K13:K52 M13:M52">
    <cfRule type="expression" priority="1" dxfId="4" stopIfTrue="1">
      <formula>H13="A"</formula>
    </cfRule>
    <cfRule type="expression" priority="2" dxfId="3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1" stopIfTrue="1">
      <formula>$R13=1</formula>
    </cfRule>
  </conditionalFormatting>
  <dataValidations count="5">
    <dataValidation allowBlank="1" showInputMessage="1" showErrorMessage="1" imeMode="disabled" sqref="G13:G52 M13:M52 I13:I52 K13:K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B1:D1 D13:D52"/>
    <dataValidation type="list" allowBlank="1" showInputMessage="1" showErrorMessage="1" sqref="L13:L52 H13:H52 J13:J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72"/>
  <sheetViews>
    <sheetView showGridLines="0" showRowColHeaders="0" tabSelected="1" zoomScale="110" zoomScaleNormal="110" zoomScalePageLayoutView="0" workbookViewId="0" topLeftCell="A1">
      <selection activeCell="D3" sqref="D3"/>
    </sheetView>
  </sheetViews>
  <sheetFormatPr defaultColWidth="8.875" defaultRowHeight="13.5"/>
  <cols>
    <col min="1" max="1" width="5.125" style="0" customWidth="1"/>
    <col min="2" max="2" width="8.75390625" style="0" customWidth="1"/>
    <col min="3" max="3" width="16.625" style="0" customWidth="1"/>
    <col min="4" max="4" width="25.125" style="0" customWidth="1"/>
    <col min="5" max="5" width="3.375" style="0" customWidth="1"/>
    <col min="6" max="6" width="2.25390625" style="0" customWidth="1"/>
    <col min="7" max="7" width="2.00390625" style="0" customWidth="1"/>
    <col min="8" max="8" width="12.3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217" t="s">
        <v>323</v>
      </c>
      <c r="B1" s="217"/>
      <c r="C1" s="217"/>
      <c r="D1" s="217"/>
      <c r="E1" s="217"/>
      <c r="F1" s="217"/>
    </row>
    <row r="2" spans="1:6" ht="24">
      <c r="A2" s="17"/>
      <c r="B2" s="17"/>
      <c r="C2" s="17"/>
      <c r="D2" s="17"/>
      <c r="E2" s="16"/>
      <c r="F2" s="16"/>
    </row>
    <row r="3" spans="1:14" s="18" customFormat="1" ht="20.25" customHeight="1">
      <c r="A3" s="219" t="s">
        <v>452</v>
      </c>
      <c r="B3" s="219"/>
      <c r="C3" s="125" t="s">
        <v>341</v>
      </c>
      <c r="D3" s="149"/>
      <c r="E3" s="199" t="s">
        <v>455</v>
      </c>
      <c r="F3" s="198"/>
      <c r="H3"/>
      <c r="I3"/>
      <c r="J3"/>
      <c r="K3"/>
      <c r="L3"/>
      <c r="M3"/>
      <c r="N3"/>
    </row>
    <row r="4" spans="1:3" ht="20.25" customHeight="1">
      <c r="A4" s="5"/>
      <c r="B4" s="5"/>
      <c r="C4" s="4"/>
    </row>
    <row r="5" spans="1:13" ht="20.25" customHeight="1">
      <c r="A5" s="218" t="s">
        <v>324</v>
      </c>
      <c r="B5" s="218"/>
      <c r="C5" s="124" t="s">
        <v>326</v>
      </c>
      <c r="D5" s="150"/>
      <c r="J5" s="2"/>
      <c r="K5" s="2"/>
      <c r="L5" s="2"/>
      <c r="M5" s="2"/>
    </row>
    <row r="6" spans="1:13" ht="20.25" customHeight="1">
      <c r="A6" s="5"/>
      <c r="B6" s="5"/>
      <c r="C6" s="124" t="s">
        <v>325</v>
      </c>
      <c r="D6" s="151"/>
      <c r="J6" s="119"/>
      <c r="K6" s="120"/>
      <c r="L6" s="120"/>
      <c r="M6" s="120"/>
    </row>
    <row r="7" spans="1:13" ht="13.5">
      <c r="A7" s="5"/>
      <c r="B7" s="5"/>
      <c r="C7" s="4"/>
      <c r="J7" s="122"/>
      <c r="K7" s="120"/>
      <c r="L7" s="120"/>
      <c r="M7" s="120"/>
    </row>
    <row r="8" spans="1:13" ht="13.5">
      <c r="A8" s="148"/>
      <c r="B8" s="148"/>
      <c r="J8" s="118"/>
      <c r="K8" s="120"/>
      <c r="L8" s="120"/>
      <c r="M8" s="120"/>
    </row>
    <row r="9" spans="1:13" ht="13.5">
      <c r="A9" s="126" t="s">
        <v>404</v>
      </c>
      <c r="J9" s="118"/>
      <c r="K9" s="120"/>
      <c r="L9" s="120"/>
      <c r="M9" s="120"/>
    </row>
    <row r="10" spans="1:13" ht="13.5">
      <c r="A10" s="126"/>
      <c r="J10" s="118"/>
      <c r="K10" s="120"/>
      <c r="L10" s="120"/>
      <c r="M10" s="120"/>
    </row>
    <row r="11" spans="1:13" ht="13.5">
      <c r="A11" s="2" t="s">
        <v>340</v>
      </c>
      <c r="B11" s="2"/>
      <c r="H11" s="123"/>
      <c r="I11" s="119"/>
      <c r="J11" s="118"/>
      <c r="K11" s="120"/>
      <c r="L11" s="120"/>
      <c r="M11" s="120"/>
    </row>
    <row r="12" spans="1:13" ht="13.5">
      <c r="A12" s="118"/>
      <c r="B12" s="119"/>
      <c r="H12" s="123"/>
      <c r="I12" s="119"/>
      <c r="J12" s="118"/>
      <c r="K12" s="120"/>
      <c r="L12" s="120"/>
      <c r="M12" s="120"/>
    </row>
    <row r="13" spans="1:13" ht="13.5">
      <c r="A13" s="119" t="s">
        <v>405</v>
      </c>
      <c r="B13" s="121"/>
      <c r="H13" s="123"/>
      <c r="I13" s="119"/>
      <c r="J13" s="118"/>
      <c r="K13" s="120"/>
      <c r="L13" s="120"/>
      <c r="M13" s="120"/>
    </row>
    <row r="14" spans="1:13" ht="13.5">
      <c r="A14" s="123" t="s">
        <v>396</v>
      </c>
      <c r="B14" s="119"/>
      <c r="H14" s="123"/>
      <c r="I14" s="119"/>
      <c r="J14" s="118"/>
      <c r="K14" s="120"/>
      <c r="L14" s="120"/>
      <c r="M14" s="120"/>
    </row>
    <row r="15" spans="1:13" ht="13.5">
      <c r="A15" s="123"/>
      <c r="B15" s="119"/>
      <c r="H15" s="123"/>
      <c r="I15" s="119"/>
      <c r="J15" s="118"/>
      <c r="K15" s="120"/>
      <c r="L15" s="120"/>
      <c r="M15" s="120"/>
    </row>
    <row r="16" spans="2:13" ht="13.5">
      <c r="B16" s="127" t="s">
        <v>397</v>
      </c>
      <c r="C16" s="4" t="s">
        <v>400</v>
      </c>
      <c r="D16" s="4"/>
      <c r="H16" s="123"/>
      <c r="I16" s="119"/>
      <c r="J16" s="118"/>
      <c r="K16" s="120"/>
      <c r="L16" s="120"/>
      <c r="M16" s="120"/>
    </row>
    <row r="17" spans="2:13" ht="13.5">
      <c r="B17" s="123"/>
      <c r="C17" s="4" t="s">
        <v>399</v>
      </c>
      <c r="D17" s="4"/>
      <c r="H17" s="123"/>
      <c r="I17" s="119"/>
      <c r="J17" s="118"/>
      <c r="K17" s="120"/>
      <c r="L17" s="120"/>
      <c r="M17" s="120"/>
    </row>
    <row r="18" spans="2:13" ht="13.5">
      <c r="B18" s="123"/>
      <c r="C18" s="4" t="s">
        <v>401</v>
      </c>
      <c r="D18" s="4"/>
      <c r="H18" s="123"/>
      <c r="I18" s="119"/>
      <c r="J18" s="118"/>
      <c r="K18" s="120"/>
      <c r="L18" s="120"/>
      <c r="M18" s="120"/>
    </row>
    <row r="19" spans="1:13" ht="13.5">
      <c r="A19" s="123"/>
      <c r="H19" s="123"/>
      <c r="I19" s="119"/>
      <c r="J19" s="118"/>
      <c r="K19" s="120"/>
      <c r="L19" s="120"/>
      <c r="M19" s="120"/>
    </row>
    <row r="20" spans="1:13" ht="13.5">
      <c r="A20" s="123"/>
      <c r="B20" s="127" t="s">
        <v>398</v>
      </c>
      <c r="C20" s="4" t="s">
        <v>402</v>
      </c>
      <c r="H20" s="123"/>
      <c r="I20" s="119"/>
      <c r="J20" s="118"/>
      <c r="K20" s="120"/>
      <c r="L20" s="120"/>
      <c r="M20" s="120"/>
    </row>
    <row r="21" spans="1:13" ht="13.5">
      <c r="A21" s="123"/>
      <c r="B21" s="119"/>
      <c r="C21" s="4" t="s">
        <v>403</v>
      </c>
      <c r="H21" s="123"/>
      <c r="I21" s="119"/>
      <c r="J21" s="118"/>
      <c r="K21" s="120"/>
      <c r="L21" s="120"/>
      <c r="M21" s="120"/>
    </row>
    <row r="22" spans="1:13" ht="13.5">
      <c r="A22" s="123"/>
      <c r="B22" s="119"/>
      <c r="H22" s="123"/>
      <c r="I22" s="119"/>
      <c r="J22" s="118"/>
      <c r="K22" s="120"/>
      <c r="L22" s="120"/>
      <c r="M22" s="120"/>
    </row>
    <row r="23" spans="1:13" ht="13.5">
      <c r="A23" s="123" t="s">
        <v>406</v>
      </c>
      <c r="B23" s="119"/>
      <c r="H23" s="123"/>
      <c r="I23" s="119"/>
      <c r="J23" s="118"/>
      <c r="K23" s="120"/>
      <c r="L23" s="120"/>
      <c r="M23" s="120"/>
    </row>
    <row r="24" spans="8:13" ht="13.5">
      <c r="H24" s="123"/>
      <c r="I24" s="119"/>
      <c r="J24" s="118"/>
      <c r="K24" s="120"/>
      <c r="L24" s="120"/>
      <c r="M24" s="120"/>
    </row>
    <row r="25" spans="8:13" ht="13.5">
      <c r="H25" s="123"/>
      <c r="I25" s="119"/>
      <c r="J25" s="118"/>
      <c r="K25" s="120"/>
      <c r="L25" s="120"/>
      <c r="M25" s="120"/>
    </row>
    <row r="26" spans="8:13" ht="13.5">
      <c r="H26" s="123"/>
      <c r="I26" s="119"/>
      <c r="J26" s="118"/>
      <c r="K26" s="120"/>
      <c r="L26" s="120"/>
      <c r="M26" s="120"/>
    </row>
    <row r="27" spans="8:13" ht="13.5">
      <c r="H27" s="123"/>
      <c r="I27" s="119"/>
      <c r="J27" s="118"/>
      <c r="K27" s="120"/>
      <c r="L27" s="120"/>
      <c r="M27" s="120"/>
    </row>
    <row r="28" spans="8:13" ht="13.5">
      <c r="H28" s="123"/>
      <c r="I28" s="119"/>
      <c r="J28" s="118"/>
      <c r="K28" s="120"/>
      <c r="L28" s="120"/>
      <c r="M28" s="120"/>
    </row>
    <row r="29" spans="8:13" ht="13.5">
      <c r="H29" s="123"/>
      <c r="I29" s="119"/>
      <c r="J29" s="118"/>
      <c r="K29" s="120"/>
      <c r="L29" s="120"/>
      <c r="M29" s="120"/>
    </row>
    <row r="30" spans="8:13" ht="13.5">
      <c r="H30" s="123"/>
      <c r="I30" s="119"/>
      <c r="J30" s="118"/>
      <c r="K30" s="120"/>
      <c r="L30" s="120"/>
      <c r="M30" s="120"/>
    </row>
    <row r="31" spans="8:13" ht="13.5">
      <c r="H31" s="123"/>
      <c r="I31" s="119"/>
      <c r="J31" s="118"/>
      <c r="K31" s="120"/>
      <c r="L31" s="120"/>
      <c r="M31" s="120"/>
    </row>
    <row r="32" spans="8:13" ht="13.5">
      <c r="H32" s="123"/>
      <c r="I32" s="119"/>
      <c r="J32" s="118"/>
      <c r="K32" s="120"/>
      <c r="L32" s="120"/>
      <c r="M32" s="120"/>
    </row>
    <row r="33" spans="8:13" ht="13.5">
      <c r="H33" s="123"/>
      <c r="I33" s="119"/>
      <c r="J33" s="118"/>
      <c r="K33" s="120"/>
      <c r="L33" s="120"/>
      <c r="M33" s="120"/>
    </row>
    <row r="34" spans="8:13" ht="13.5">
      <c r="H34" s="123"/>
      <c r="I34" s="119"/>
      <c r="J34" s="118"/>
      <c r="K34" s="120"/>
      <c r="L34" s="120"/>
      <c r="M34" s="120"/>
    </row>
    <row r="35" spans="8:13" ht="13.5">
      <c r="H35" s="123"/>
      <c r="I35" s="119"/>
      <c r="J35" s="118"/>
      <c r="K35" s="120"/>
      <c r="L35" s="120"/>
      <c r="M35" s="120"/>
    </row>
    <row r="36" spans="8:13" ht="13.5">
      <c r="H36" s="123"/>
      <c r="I36" s="119"/>
      <c r="J36" s="118"/>
      <c r="K36" s="120"/>
      <c r="L36" s="120"/>
      <c r="M36" s="120"/>
    </row>
    <row r="37" spans="8:13" ht="13.5">
      <c r="H37" s="123"/>
      <c r="I37" s="119"/>
      <c r="J37" s="118"/>
      <c r="K37" s="120"/>
      <c r="L37" s="120"/>
      <c r="M37" s="120"/>
    </row>
    <row r="38" spans="8:13" ht="13.5">
      <c r="H38" s="123"/>
      <c r="I38" s="119"/>
      <c r="J38" s="118"/>
      <c r="K38" s="120"/>
      <c r="L38" s="120"/>
      <c r="M38" s="120"/>
    </row>
    <row r="39" spans="8:13" ht="13.5">
      <c r="H39" s="123"/>
      <c r="I39" s="119"/>
      <c r="J39" s="118"/>
      <c r="K39" s="120"/>
      <c r="L39" s="120"/>
      <c r="M39" s="120"/>
    </row>
    <row r="40" spans="8:13" ht="13.5">
      <c r="H40" s="123"/>
      <c r="I40" s="119"/>
      <c r="J40" s="118"/>
      <c r="K40" s="120"/>
      <c r="L40" s="120"/>
      <c r="M40" s="120"/>
    </row>
    <row r="41" spans="8:13" ht="13.5">
      <c r="H41" s="123"/>
      <c r="I41" s="119"/>
      <c r="J41" s="118"/>
      <c r="K41" s="120"/>
      <c r="L41" s="120"/>
      <c r="M41" s="120"/>
    </row>
    <row r="42" spans="8:13" ht="13.5">
      <c r="H42" s="123"/>
      <c r="I42" s="119"/>
      <c r="J42" s="118"/>
      <c r="K42" s="120"/>
      <c r="L42" s="120"/>
      <c r="M42" s="120"/>
    </row>
    <row r="43" spans="8:13" ht="13.5">
      <c r="H43" s="123"/>
      <c r="I43" s="119"/>
      <c r="J43" s="118"/>
      <c r="K43" s="120"/>
      <c r="L43" s="120"/>
      <c r="M43" s="120"/>
    </row>
    <row r="44" spans="8:13" ht="13.5">
      <c r="H44" s="123"/>
      <c r="I44" s="119"/>
      <c r="J44" s="118"/>
      <c r="K44" s="120"/>
      <c r="L44" s="120"/>
      <c r="M44" s="120"/>
    </row>
    <row r="45" spans="8:13" ht="13.5">
      <c r="H45" s="123"/>
      <c r="I45" s="119"/>
      <c r="J45" s="118"/>
      <c r="K45" s="120"/>
      <c r="L45" s="120"/>
      <c r="M45" s="120"/>
    </row>
    <row r="46" spans="8:13" ht="13.5">
      <c r="H46" s="123"/>
      <c r="I46" s="119"/>
      <c r="J46" s="118"/>
      <c r="K46" s="120"/>
      <c r="L46" s="120"/>
      <c r="M46" s="120"/>
    </row>
    <row r="47" spans="8:13" ht="13.5">
      <c r="H47" s="123"/>
      <c r="I47" s="119"/>
      <c r="J47" s="118"/>
      <c r="K47" s="120"/>
      <c r="L47" s="120"/>
      <c r="M47" s="120"/>
    </row>
    <row r="48" spans="8:13" ht="13.5">
      <c r="H48" s="123"/>
      <c r="I48" s="119"/>
      <c r="J48" s="118"/>
      <c r="K48" s="120"/>
      <c r="L48" s="120"/>
      <c r="M48" s="120"/>
    </row>
    <row r="49" spans="8:13" ht="13.5">
      <c r="H49" s="123"/>
      <c r="I49" s="119"/>
      <c r="J49" s="118"/>
      <c r="K49" s="120"/>
      <c r="L49" s="120"/>
      <c r="M49" s="120"/>
    </row>
    <row r="50" spans="8:13" ht="13.5">
      <c r="H50" s="123"/>
      <c r="I50" s="119"/>
      <c r="J50" s="118"/>
      <c r="K50" s="120"/>
      <c r="L50" s="120"/>
      <c r="M50" s="120"/>
    </row>
    <row r="51" spans="8:13" ht="13.5">
      <c r="H51" s="123"/>
      <c r="I51" s="119"/>
      <c r="J51" s="118"/>
      <c r="K51" s="120"/>
      <c r="L51" s="120"/>
      <c r="M51" s="120"/>
    </row>
    <row r="52" spans="8:13" ht="13.5">
      <c r="H52" s="123"/>
      <c r="I52" s="119"/>
      <c r="J52" s="118"/>
      <c r="K52" s="120"/>
      <c r="L52" s="120"/>
      <c r="M52" s="120"/>
    </row>
    <row r="53" spans="8:13" ht="13.5">
      <c r="H53" s="119"/>
      <c r="I53" s="119"/>
      <c r="J53" s="118"/>
      <c r="K53" s="120"/>
      <c r="L53" s="120"/>
      <c r="M53" s="120"/>
    </row>
    <row r="54" spans="8:13" ht="13.5">
      <c r="H54" s="120"/>
      <c r="I54" s="120"/>
      <c r="J54" s="120"/>
      <c r="K54" s="120"/>
      <c r="L54" s="120"/>
      <c r="M54" s="120"/>
    </row>
    <row r="55" spans="8:13" ht="13.5">
      <c r="H55" s="120"/>
      <c r="I55" s="120"/>
      <c r="J55" s="120"/>
      <c r="K55" s="120"/>
      <c r="L55" s="120"/>
      <c r="M55" s="120"/>
    </row>
    <row r="56" spans="8:13" ht="13.5">
      <c r="H56" s="120"/>
      <c r="I56" s="120"/>
      <c r="J56" s="120"/>
      <c r="K56" s="120"/>
      <c r="L56" s="120"/>
      <c r="M56" s="120"/>
    </row>
    <row r="57" spans="8:13" ht="13.5">
      <c r="H57" s="120"/>
      <c r="I57" s="120"/>
      <c r="J57" s="120"/>
      <c r="K57" s="120"/>
      <c r="L57" s="120"/>
      <c r="M57" s="120"/>
    </row>
    <row r="58" spans="8:13" ht="13.5">
      <c r="H58" s="120"/>
      <c r="I58" s="120"/>
      <c r="J58" s="120"/>
      <c r="K58" s="120"/>
      <c r="L58" s="120"/>
      <c r="M58" s="120"/>
    </row>
    <row r="59" spans="8:13" ht="13.5">
      <c r="H59" s="120"/>
      <c r="I59" s="120"/>
      <c r="J59" s="120"/>
      <c r="K59" s="120"/>
      <c r="L59" s="120"/>
      <c r="M59" s="120"/>
    </row>
    <row r="60" spans="8:13" ht="13.5">
      <c r="H60" s="120"/>
      <c r="I60" s="120"/>
      <c r="J60" s="120"/>
      <c r="K60" s="120"/>
      <c r="L60" s="120"/>
      <c r="M60" s="120"/>
    </row>
    <row r="61" spans="8:13" ht="13.5">
      <c r="H61" s="120"/>
      <c r="I61" s="120"/>
      <c r="J61" s="120"/>
      <c r="K61" s="120"/>
      <c r="L61" s="120"/>
      <c r="M61" s="120"/>
    </row>
    <row r="62" spans="8:13" ht="13.5">
      <c r="H62" s="120"/>
      <c r="I62" s="120"/>
      <c r="J62" s="120"/>
      <c r="K62" s="120"/>
      <c r="L62" s="120"/>
      <c r="M62" s="120"/>
    </row>
    <row r="63" spans="8:13" ht="13.5">
      <c r="H63" s="120"/>
      <c r="I63" s="120"/>
      <c r="J63" s="120"/>
      <c r="K63" s="120"/>
      <c r="L63" s="120"/>
      <c r="M63" s="120"/>
    </row>
    <row r="64" spans="8:13" ht="13.5">
      <c r="H64" s="120"/>
      <c r="I64" s="120"/>
      <c r="J64" s="120"/>
      <c r="K64" s="120"/>
      <c r="L64" s="120"/>
      <c r="M64" s="120"/>
    </row>
    <row r="65" spans="8:13" ht="13.5">
      <c r="H65" s="120"/>
      <c r="I65" s="120"/>
      <c r="J65" s="120"/>
      <c r="K65" s="120"/>
      <c r="L65" s="120"/>
      <c r="M65" s="120"/>
    </row>
    <row r="66" spans="8:13" ht="13.5">
      <c r="H66" s="120"/>
      <c r="I66" s="120"/>
      <c r="J66" s="120"/>
      <c r="K66" s="120"/>
      <c r="L66" s="120"/>
      <c r="M66" s="120"/>
    </row>
    <row r="67" spans="8:13" ht="13.5">
      <c r="H67" s="120"/>
      <c r="I67" s="120"/>
      <c r="J67" s="120"/>
      <c r="K67" s="120"/>
      <c r="L67" s="120"/>
      <c r="M67" s="120"/>
    </row>
    <row r="68" spans="8:13" ht="13.5">
      <c r="H68" s="120"/>
      <c r="I68" s="120"/>
      <c r="J68" s="120"/>
      <c r="K68" s="120"/>
      <c r="L68" s="120"/>
      <c r="M68" s="120"/>
    </row>
    <row r="69" spans="8:13" ht="13.5">
      <c r="H69" s="120"/>
      <c r="I69" s="120"/>
      <c r="J69" s="120"/>
      <c r="K69" s="120"/>
      <c r="L69" s="120"/>
      <c r="M69" s="120"/>
    </row>
    <row r="70" spans="8:13" ht="13.5">
      <c r="H70" s="120"/>
      <c r="I70" s="120"/>
      <c r="J70" s="120"/>
      <c r="K70" s="120"/>
      <c r="L70" s="120"/>
      <c r="M70" s="120"/>
    </row>
    <row r="71" spans="8:13" ht="13.5">
      <c r="H71" s="120"/>
      <c r="I71" s="120"/>
      <c r="J71" s="120"/>
      <c r="K71" s="120"/>
      <c r="L71" s="120"/>
      <c r="M71" s="120"/>
    </row>
    <row r="72" spans="8:13" ht="13.5">
      <c r="H72" s="120"/>
      <c r="I72" s="120"/>
      <c r="J72" s="120"/>
      <c r="K72" s="120"/>
      <c r="L72" s="120"/>
      <c r="M72" s="120"/>
    </row>
  </sheetData>
  <sheetProtection sheet="1" selectLockedCells="1"/>
  <mergeCells count="3">
    <mergeCell ref="A1:F1"/>
    <mergeCell ref="A5:B5"/>
    <mergeCell ref="A3:B3"/>
  </mergeCells>
  <dataValidations count="2">
    <dataValidation allowBlank="1" showInputMessage="1" showErrorMessage="1" imeMode="on" sqref="D5 D3"/>
    <dataValidation allowBlank="1" showInputMessage="1" showErrorMessage="1" imeMode="disabled" sqref="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8"/>
  <sheetViews>
    <sheetView showGridLines="0" zoomScale="90" zoomScaleNormal="90" zoomScalePageLayoutView="0" workbookViewId="0" topLeftCell="A1">
      <pane ySplit="12" topLeftCell="A13" activePane="bottomLeft" state="frozen"/>
      <selection pane="topLeft" activeCell="F13" sqref="F13"/>
      <selection pane="bottomLeft" activeCell="AM10" sqref="AM10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0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83" hidden="1" customWidth="1"/>
    <col min="15" max="15" width="12.375" style="133" hidden="1" customWidth="1"/>
    <col min="16" max="16" width="5.375" style="83" hidden="1" customWidth="1"/>
    <col min="17" max="18" width="8.875" style="83" hidden="1" customWidth="1"/>
    <col min="19" max="19" width="1.75390625" style="2" customWidth="1"/>
    <col min="20" max="20" width="5.50390625" style="1" customWidth="1"/>
    <col min="21" max="21" width="12.00390625" style="1" customWidth="1"/>
    <col min="22" max="22" width="12.125" style="1" customWidth="1"/>
    <col min="23" max="23" width="11.00390625" style="2" customWidth="1"/>
    <col min="24" max="24" width="3.625" style="20" customWidth="1"/>
    <col min="25" max="25" width="11.50390625" style="1" customWidth="1"/>
    <col min="26" max="26" width="7.125" style="2" customWidth="1"/>
    <col min="27" max="27" width="6.25390625" style="2" customWidth="1"/>
    <col min="28" max="28" width="7.125" style="30" customWidth="1"/>
    <col min="29" max="29" width="6.25390625" style="2" customWidth="1"/>
    <col min="30" max="30" width="7.125" style="2" customWidth="1"/>
    <col min="31" max="31" width="6.25390625" style="2" customWidth="1"/>
    <col min="32" max="32" width="7.125" style="2" customWidth="1"/>
    <col min="33" max="33" width="8.875" style="2" customWidth="1"/>
    <col min="34" max="34" width="8.875" style="2" hidden="1" customWidth="1"/>
    <col min="35" max="35" width="5.375" style="83" hidden="1" customWidth="1"/>
    <col min="36" max="36" width="8.875" style="2" hidden="1" customWidth="1"/>
    <col min="37" max="37" width="8.875" style="83" hidden="1" customWidth="1"/>
    <col min="38" max="50" width="8.875" style="2" customWidth="1"/>
    <col min="51" max="51" width="46.625" style="2" customWidth="1"/>
    <col min="52" max="16384" width="9.00390625" style="2" customWidth="1"/>
  </cols>
  <sheetData>
    <row r="1" spans="1:32" ht="26.25" customHeight="1" thickBot="1">
      <c r="A1" s="116" t="s">
        <v>302</v>
      </c>
      <c r="B1" s="237" t="s">
        <v>441</v>
      </c>
      <c r="C1" s="238"/>
      <c r="D1" s="239"/>
      <c r="E1" s="32"/>
      <c r="F1" s="220" t="s">
        <v>391</v>
      </c>
      <c r="G1" s="220"/>
      <c r="H1" s="220"/>
      <c r="J1" s="235" t="s">
        <v>358</v>
      </c>
      <c r="K1" s="235"/>
      <c r="L1" s="240">
        <f>I8+AB8</f>
        <v>0</v>
      </c>
      <c r="M1" s="240"/>
      <c r="T1" s="116" t="s">
        <v>302</v>
      </c>
      <c r="U1" s="237" t="s">
        <v>441</v>
      </c>
      <c r="V1" s="238"/>
      <c r="W1" s="239"/>
      <c r="X1" s="32"/>
      <c r="Y1" s="241" t="s">
        <v>392</v>
      </c>
      <c r="Z1" s="241"/>
      <c r="AA1" s="241"/>
      <c r="AC1" s="235" t="s">
        <v>358</v>
      </c>
      <c r="AD1" s="235"/>
      <c r="AE1" s="240">
        <f>I8+AB8</f>
        <v>0</v>
      </c>
      <c r="AF1" s="240"/>
    </row>
    <row r="2" spans="1:27" ht="15.75" customHeight="1" thickBot="1">
      <c r="A2" s="117"/>
      <c r="B2" s="224">
        <f>IF(B1="","大会名が未入力です。","")</f>
      </c>
      <c r="C2" s="224"/>
      <c r="D2" s="224"/>
      <c r="E2" s="45"/>
      <c r="F2" s="33"/>
      <c r="G2" s="35"/>
      <c r="H2" s="48"/>
      <c r="T2" s="117"/>
      <c r="U2" s="224">
        <f>IF(U1="","大会名が未入力です。","")</f>
      </c>
      <c r="V2" s="224"/>
      <c r="W2" s="224"/>
      <c r="X2" s="45"/>
      <c r="Y2" s="33"/>
      <c r="Z2" s="35"/>
      <c r="AA2" s="48"/>
    </row>
    <row r="3" spans="1:32" ht="20.25" customHeight="1" thickBot="1">
      <c r="A3" s="116" t="s">
        <v>328</v>
      </c>
      <c r="B3" s="230">
        <f>IF('申込必要事項'!D3="","",'申込必要事項'!D3)</f>
      </c>
      <c r="C3" s="231"/>
      <c r="D3" s="67"/>
      <c r="E3" s="68" t="s">
        <v>327</v>
      </c>
      <c r="F3" s="225">
        <f>IF('申込必要事項'!D5="","",'申込必要事項'!D5)</f>
      </c>
      <c r="G3" s="225"/>
      <c r="H3" s="226">
        <f>IF('申込必要事項'!D6="","",'申込必要事項'!D6)</f>
      </c>
      <c r="I3" s="226"/>
      <c r="J3" s="226"/>
      <c r="K3" s="226"/>
      <c r="L3" s="83"/>
      <c r="M3" s="83"/>
      <c r="T3" s="116" t="s">
        <v>328</v>
      </c>
      <c r="U3" s="230">
        <f>IF('申込必要事項'!W3="","",'申込必要事項'!W3)</f>
      </c>
      <c r="V3" s="231"/>
      <c r="W3" s="67"/>
      <c r="X3" s="68" t="s">
        <v>327</v>
      </c>
      <c r="Y3" s="225">
        <f>IF('申込必要事項'!W5="","",'申込必要事項'!W5)</f>
      </c>
      <c r="Z3" s="225"/>
      <c r="AA3" s="226">
        <f>IF('申込必要事項'!W6="","",'申込必要事項'!W6)</f>
      </c>
      <c r="AB3" s="226"/>
      <c r="AC3" s="226"/>
      <c r="AD3" s="226"/>
      <c r="AE3" s="83"/>
      <c r="AF3" s="83"/>
    </row>
    <row r="4" spans="1:32" ht="6" customHeight="1" thickBot="1">
      <c r="A4" s="58"/>
      <c r="B4" s="59"/>
      <c r="C4" s="45"/>
      <c r="D4" s="45"/>
      <c r="E4" s="45"/>
      <c r="F4" s="33"/>
      <c r="G4" s="35"/>
      <c r="H4" s="35"/>
      <c r="I4" s="60"/>
      <c r="J4" s="60"/>
      <c r="K4" s="60"/>
      <c r="L4" s="83"/>
      <c r="M4" s="83"/>
      <c r="T4" s="58"/>
      <c r="U4" s="59"/>
      <c r="V4" s="45"/>
      <c r="W4" s="45"/>
      <c r="X4" s="45"/>
      <c r="Y4" s="33"/>
      <c r="Z4" s="35"/>
      <c r="AA4" s="35"/>
      <c r="AB4" s="60"/>
      <c r="AC4" s="60"/>
      <c r="AD4" s="60"/>
      <c r="AE4" s="83"/>
      <c r="AF4" s="83"/>
    </row>
    <row r="5" spans="1:32" ht="13.5" customHeight="1">
      <c r="A5" s="58"/>
      <c r="B5" s="84" t="s">
        <v>304</v>
      </c>
      <c r="C5" s="85" t="s">
        <v>305</v>
      </c>
      <c r="D5" s="86">
        <f>SUM($P$13:$P$52)</f>
        <v>0</v>
      </c>
      <c r="E5" s="87" t="s">
        <v>307</v>
      </c>
      <c r="F5" s="87" t="s">
        <v>312</v>
      </c>
      <c r="G5" s="146">
        <v>600</v>
      </c>
      <c r="H5" s="89" t="s">
        <v>309</v>
      </c>
      <c r="I5" s="137">
        <f>IF(D5="","",D5*G5)</f>
        <v>0</v>
      </c>
      <c r="J5" s="90" t="s">
        <v>311</v>
      </c>
      <c r="K5" s="60"/>
      <c r="L5" s="83"/>
      <c r="M5" s="83"/>
      <c r="T5" s="58"/>
      <c r="U5" s="84" t="s">
        <v>304</v>
      </c>
      <c r="V5" s="180" t="s">
        <v>305</v>
      </c>
      <c r="W5" s="181">
        <f>SUM($AI$13:$AI$52)</f>
        <v>0</v>
      </c>
      <c r="X5" s="182" t="s">
        <v>307</v>
      </c>
      <c r="Y5" s="182" t="s">
        <v>308</v>
      </c>
      <c r="Z5" s="183">
        <v>600</v>
      </c>
      <c r="AA5" s="184" t="s">
        <v>309</v>
      </c>
      <c r="AB5" s="185">
        <f>IF(W5="","",W5*Z5)</f>
        <v>0</v>
      </c>
      <c r="AC5" s="186" t="s">
        <v>311</v>
      </c>
      <c r="AD5" s="60"/>
      <c r="AE5" s="83"/>
      <c r="AF5" s="83"/>
    </row>
    <row r="6" spans="1:32" ht="13.5" customHeight="1">
      <c r="A6" s="58"/>
      <c r="B6" s="91"/>
      <c r="C6" s="157" t="s">
        <v>306</v>
      </c>
      <c r="D6" s="158">
        <f>COUNTIF($P$13:$P$52,2)</f>
        <v>0</v>
      </c>
      <c r="E6" s="154" t="s">
        <v>307</v>
      </c>
      <c r="F6" s="154" t="s">
        <v>312</v>
      </c>
      <c r="G6" s="159"/>
      <c r="H6" s="155" t="s">
        <v>309</v>
      </c>
      <c r="I6" s="160">
        <f>IF(D6="","",D6*G6)</f>
        <v>0</v>
      </c>
      <c r="J6" s="156" t="s">
        <v>311</v>
      </c>
      <c r="K6" s="60"/>
      <c r="L6" s="83"/>
      <c r="M6" s="83"/>
      <c r="T6" s="58"/>
      <c r="U6" s="91"/>
      <c r="V6" s="157" t="s">
        <v>306</v>
      </c>
      <c r="W6" s="158">
        <f>COUNTIF($P$13:$P$52,2)</f>
        <v>0</v>
      </c>
      <c r="X6" s="154" t="s">
        <v>307</v>
      </c>
      <c r="Y6" s="154" t="s">
        <v>308</v>
      </c>
      <c r="Z6" s="159"/>
      <c r="AA6" s="155" t="s">
        <v>309</v>
      </c>
      <c r="AB6" s="160">
        <f>IF(W6="","",W6*Z6)</f>
        <v>0</v>
      </c>
      <c r="AC6" s="156" t="s">
        <v>311</v>
      </c>
      <c r="AD6" s="60"/>
      <c r="AE6" s="83"/>
      <c r="AF6" s="83"/>
    </row>
    <row r="7" spans="1:32" ht="13.5" customHeight="1" thickBot="1">
      <c r="A7" s="58"/>
      <c r="B7" s="91"/>
      <c r="C7" s="97" t="s">
        <v>303</v>
      </c>
      <c r="D7" s="78">
        <f>SUM('参加人数'!C27:C30)</f>
        <v>0</v>
      </c>
      <c r="E7" s="98" t="s">
        <v>313</v>
      </c>
      <c r="F7" s="98" t="s">
        <v>308</v>
      </c>
      <c r="G7" s="147">
        <v>800</v>
      </c>
      <c r="H7" s="100" t="s">
        <v>309</v>
      </c>
      <c r="I7" s="140">
        <f>IF(D7="","",D7*G7)</f>
        <v>0</v>
      </c>
      <c r="J7" s="101" t="s">
        <v>311</v>
      </c>
      <c r="K7" s="60"/>
      <c r="L7" s="83"/>
      <c r="M7" s="83"/>
      <c r="T7" s="58"/>
      <c r="U7" s="91"/>
      <c r="V7" s="187" t="s">
        <v>303</v>
      </c>
      <c r="W7" s="188">
        <f>SUM('参加人数'!$F$27:$F$29)</f>
        <v>0</v>
      </c>
      <c r="X7" s="189" t="s">
        <v>313</v>
      </c>
      <c r="Y7" s="189" t="s">
        <v>308</v>
      </c>
      <c r="Z7" s="190">
        <v>800</v>
      </c>
      <c r="AA7" s="191" t="s">
        <v>309</v>
      </c>
      <c r="AB7" s="192">
        <f>IF(W7="","",W7*Z7)</f>
        <v>0</v>
      </c>
      <c r="AC7" s="193" t="s">
        <v>311</v>
      </c>
      <c r="AD7" s="60"/>
      <c r="AE7" s="83"/>
      <c r="AF7" s="83"/>
    </row>
    <row r="8" spans="1:32" ht="13.5" customHeight="1" thickBot="1">
      <c r="A8" s="58"/>
      <c r="B8" s="91"/>
      <c r="C8" s="223"/>
      <c r="D8" s="223"/>
      <c r="E8" s="84"/>
      <c r="F8" s="102"/>
      <c r="G8" s="221" t="s">
        <v>310</v>
      </c>
      <c r="H8" s="222"/>
      <c r="I8" s="141">
        <f>SUM(I5:I7)</f>
        <v>0</v>
      </c>
      <c r="J8" s="103" t="s">
        <v>311</v>
      </c>
      <c r="K8" s="60"/>
      <c r="L8" s="83"/>
      <c r="M8" s="83"/>
      <c r="T8" s="58"/>
      <c r="U8" s="91"/>
      <c r="V8" s="223"/>
      <c r="W8" s="223"/>
      <c r="X8" s="84"/>
      <c r="Y8" s="102"/>
      <c r="Z8" s="227" t="s">
        <v>310</v>
      </c>
      <c r="AA8" s="228"/>
      <c r="AB8" s="194">
        <f>SUM(AB5:AB7)</f>
        <v>0</v>
      </c>
      <c r="AC8" s="195" t="s">
        <v>311</v>
      </c>
      <c r="AD8" s="60"/>
      <c r="AE8" s="83"/>
      <c r="AF8" s="83"/>
    </row>
    <row r="9" spans="1:32" ht="20.25" customHeight="1">
      <c r="A9" s="58"/>
      <c r="B9" s="236" t="s">
        <v>409</v>
      </c>
      <c r="C9" s="236"/>
      <c r="D9" s="236"/>
      <c r="E9" s="236"/>
      <c r="F9" s="236"/>
      <c r="G9" s="236"/>
      <c r="K9" s="60"/>
      <c r="L9" s="83"/>
      <c r="M9" s="83"/>
      <c r="T9" s="58"/>
      <c r="U9" s="236" t="s">
        <v>409</v>
      </c>
      <c r="V9" s="236"/>
      <c r="W9" s="236"/>
      <c r="X9" s="236"/>
      <c r="Y9" s="236"/>
      <c r="Z9" s="236"/>
      <c r="AD9" s="60"/>
      <c r="AE9" s="83"/>
      <c r="AF9" s="83"/>
    </row>
    <row r="10" spans="1:32" ht="15.75" customHeight="1">
      <c r="A10" s="33"/>
      <c r="B10" s="33"/>
      <c r="C10" s="33"/>
      <c r="D10" s="35"/>
      <c r="E10" s="34"/>
      <c r="F10" s="229" t="s">
        <v>389</v>
      </c>
      <c r="G10" s="229"/>
      <c r="H10" s="232" t="s">
        <v>407</v>
      </c>
      <c r="I10" s="233"/>
      <c r="J10" s="233"/>
      <c r="K10" s="233"/>
      <c r="L10" s="233"/>
      <c r="M10" s="234"/>
      <c r="T10" s="33"/>
      <c r="U10" s="33"/>
      <c r="V10" s="33"/>
      <c r="W10" s="35"/>
      <c r="X10" s="34"/>
      <c r="Y10" s="229" t="s">
        <v>389</v>
      </c>
      <c r="Z10" s="229"/>
      <c r="AA10" s="232" t="s">
        <v>407</v>
      </c>
      <c r="AB10" s="233"/>
      <c r="AC10" s="233"/>
      <c r="AD10" s="233"/>
      <c r="AE10" s="233"/>
      <c r="AF10" s="234"/>
    </row>
    <row r="11" spans="1:37" s="21" customFormat="1" ht="15.75" customHeight="1">
      <c r="A11" s="49" t="s">
        <v>197</v>
      </c>
      <c r="B11" s="49" t="s">
        <v>301</v>
      </c>
      <c r="C11" s="49" t="s">
        <v>291</v>
      </c>
      <c r="D11" s="50" t="s">
        <v>295</v>
      </c>
      <c r="E11" s="49" t="s">
        <v>198</v>
      </c>
      <c r="F11" s="61" t="s">
        <v>223</v>
      </c>
      <c r="G11" s="62" t="s">
        <v>297</v>
      </c>
      <c r="H11" s="111" t="s">
        <v>386</v>
      </c>
      <c r="I11" s="113" t="s">
        <v>297</v>
      </c>
      <c r="J11" s="111" t="s">
        <v>387</v>
      </c>
      <c r="K11" s="113" t="s">
        <v>297</v>
      </c>
      <c r="L11" s="111" t="s">
        <v>388</v>
      </c>
      <c r="M11" s="113" t="s">
        <v>297</v>
      </c>
      <c r="N11" s="134"/>
      <c r="O11" s="134"/>
      <c r="P11" s="83"/>
      <c r="Q11" s="134"/>
      <c r="R11" s="134"/>
      <c r="T11" s="196" t="s">
        <v>197</v>
      </c>
      <c r="U11" s="196" t="s">
        <v>301</v>
      </c>
      <c r="V11" s="196" t="s">
        <v>291</v>
      </c>
      <c r="W11" s="197" t="s">
        <v>295</v>
      </c>
      <c r="X11" s="196" t="s">
        <v>198</v>
      </c>
      <c r="Y11" s="61" t="s">
        <v>223</v>
      </c>
      <c r="Z11" s="62" t="s">
        <v>297</v>
      </c>
      <c r="AA11" s="111" t="s">
        <v>386</v>
      </c>
      <c r="AB11" s="113" t="s">
        <v>297</v>
      </c>
      <c r="AC11" s="111" t="s">
        <v>387</v>
      </c>
      <c r="AD11" s="113" t="s">
        <v>297</v>
      </c>
      <c r="AE11" s="111" t="s">
        <v>388</v>
      </c>
      <c r="AF11" s="113" t="s">
        <v>297</v>
      </c>
      <c r="AI11" s="83"/>
      <c r="AK11" s="134"/>
    </row>
    <row r="12" spans="1:37" s="5" customFormat="1" ht="15.75" customHeight="1">
      <c r="A12" s="76" t="s">
        <v>330</v>
      </c>
      <c r="B12" s="22" t="s">
        <v>288</v>
      </c>
      <c r="C12" s="22" t="s">
        <v>292</v>
      </c>
      <c r="D12" s="22" t="s">
        <v>383</v>
      </c>
      <c r="E12" s="63">
        <v>6</v>
      </c>
      <c r="F12" s="22" t="s">
        <v>385</v>
      </c>
      <c r="G12" s="64" t="s">
        <v>331</v>
      </c>
      <c r="H12" s="112"/>
      <c r="I12" s="114"/>
      <c r="J12" s="104"/>
      <c r="K12" s="105"/>
      <c r="L12" s="106" t="s">
        <v>390</v>
      </c>
      <c r="M12" s="107">
        <v>63.23</v>
      </c>
      <c r="N12" s="135"/>
      <c r="O12" s="135"/>
      <c r="P12" s="83"/>
      <c r="Q12" s="135"/>
      <c r="R12" s="135" t="s">
        <v>394</v>
      </c>
      <c r="S12" s="152"/>
      <c r="T12" s="76" t="s">
        <v>330</v>
      </c>
      <c r="U12" s="22" t="s">
        <v>288</v>
      </c>
      <c r="V12" s="22" t="s">
        <v>292</v>
      </c>
      <c r="W12" s="22" t="s">
        <v>383</v>
      </c>
      <c r="X12" s="63">
        <v>6</v>
      </c>
      <c r="Y12" s="22" t="s">
        <v>385</v>
      </c>
      <c r="Z12" s="64" t="s">
        <v>331</v>
      </c>
      <c r="AA12" s="112"/>
      <c r="AB12" s="114"/>
      <c r="AC12" s="104"/>
      <c r="AD12" s="105"/>
      <c r="AE12" s="106" t="s">
        <v>390</v>
      </c>
      <c r="AF12" s="107">
        <v>63.23</v>
      </c>
      <c r="AI12" s="83"/>
      <c r="AK12" s="135" t="s">
        <v>394</v>
      </c>
    </row>
    <row r="13" spans="1:37" s="5" customFormat="1" ht="17.25" customHeight="1">
      <c r="A13" s="28">
        <v>1</v>
      </c>
      <c r="B13" s="79"/>
      <c r="C13" s="79"/>
      <c r="D13" s="204">
        <f aca="true" t="shared" si="0" ref="D13:D52">IF($B$3="","",$B$3)</f>
      </c>
      <c r="E13" s="81"/>
      <c r="F13" s="131"/>
      <c r="G13" s="82"/>
      <c r="H13" s="128"/>
      <c r="I13" s="129"/>
      <c r="J13" s="128"/>
      <c r="K13" s="129"/>
      <c r="L13" s="130"/>
      <c r="M13" s="129"/>
      <c r="N13" s="135" t="str">
        <f>IF('参加人数'!B5="","",'参加人数'!B5)</f>
        <v>3年100m</v>
      </c>
      <c r="O13" s="135"/>
      <c r="P13" s="83">
        <f>COUNTA(F13)</f>
        <v>0</v>
      </c>
      <c r="Q13" s="135"/>
      <c r="R13" s="135">
        <f>IF(F13="","",IF(VALUE(LEFT(F13,1))=E13,"",1))</f>
      </c>
      <c r="S13" s="153"/>
      <c r="T13" s="28">
        <v>1</v>
      </c>
      <c r="U13" s="79"/>
      <c r="V13" s="79"/>
      <c r="W13" s="204">
        <f aca="true" t="shared" si="1" ref="W13:W52">IF($B$3="","",$B$3)</f>
      </c>
      <c r="X13" s="81"/>
      <c r="Y13" s="131"/>
      <c r="Z13" s="82"/>
      <c r="AA13" s="128"/>
      <c r="AB13" s="129"/>
      <c r="AC13" s="128"/>
      <c r="AD13" s="129"/>
      <c r="AE13" s="130"/>
      <c r="AF13" s="129"/>
      <c r="AI13" s="83">
        <f>COUNTA(Y13)</f>
        <v>0</v>
      </c>
      <c r="AK13" s="135">
        <f>IF(Y13="","",IF(VALUE(LEFT(Y13,1))=X13,"",1))</f>
      </c>
    </row>
    <row r="14" spans="1:37" s="5" customFormat="1" ht="17.25" customHeight="1">
      <c r="A14" s="28">
        <v>2</v>
      </c>
      <c r="B14" s="79"/>
      <c r="C14" s="79"/>
      <c r="D14" s="204">
        <f t="shared" si="0"/>
      </c>
      <c r="E14" s="81"/>
      <c r="F14" s="131"/>
      <c r="G14" s="82"/>
      <c r="H14" s="128"/>
      <c r="I14" s="129"/>
      <c r="J14" s="128"/>
      <c r="K14" s="129"/>
      <c r="L14" s="130"/>
      <c r="M14" s="129"/>
      <c r="N14" s="135" t="str">
        <f>IF('参加人数'!B6="","",'参加人数'!B6)</f>
        <v>4年100m</v>
      </c>
      <c r="O14" s="135"/>
      <c r="P14" s="83">
        <f aca="true" t="shared" si="2" ref="P14:P52">COUNTA(F14)</f>
        <v>0</v>
      </c>
      <c r="Q14" s="135"/>
      <c r="R14" s="135">
        <f aca="true" t="shared" si="3" ref="R14:R52">IF(F14="","",IF(VALUE(LEFT(F14,1))=E14,"",1))</f>
      </c>
      <c r="T14" s="28">
        <v>2</v>
      </c>
      <c r="U14" s="79"/>
      <c r="V14" s="79"/>
      <c r="W14" s="204">
        <f t="shared" si="1"/>
      </c>
      <c r="X14" s="81"/>
      <c r="Y14" s="131"/>
      <c r="Z14" s="82"/>
      <c r="AA14" s="128"/>
      <c r="AB14" s="129"/>
      <c r="AC14" s="128"/>
      <c r="AD14" s="129"/>
      <c r="AE14" s="130"/>
      <c r="AF14" s="129"/>
      <c r="AI14" s="83">
        <f aca="true" t="shared" si="4" ref="AI14:AI52">COUNTA(Y14)</f>
        <v>0</v>
      </c>
      <c r="AK14" s="135">
        <f aca="true" t="shared" si="5" ref="AK14:AK52">IF(Y14="","",IF(VALUE(LEFT(Y14,1))=X14,"",1))</f>
      </c>
    </row>
    <row r="15" spans="1:37" s="5" customFormat="1" ht="17.25" customHeight="1">
      <c r="A15" s="28">
        <v>3</v>
      </c>
      <c r="B15" s="79"/>
      <c r="C15" s="79"/>
      <c r="D15" s="204">
        <f t="shared" si="0"/>
      </c>
      <c r="E15" s="81"/>
      <c r="F15" s="131"/>
      <c r="G15" s="82"/>
      <c r="H15" s="128"/>
      <c r="I15" s="129"/>
      <c r="J15" s="128"/>
      <c r="K15" s="129"/>
      <c r="L15" s="130"/>
      <c r="M15" s="129"/>
      <c r="N15" s="135" t="str">
        <f>IF('参加人数'!B7="","",'参加人数'!B7)</f>
        <v>5年100m</v>
      </c>
      <c r="O15" s="135"/>
      <c r="P15" s="83">
        <f t="shared" si="2"/>
        <v>0</v>
      </c>
      <c r="Q15" s="135"/>
      <c r="R15" s="135">
        <f t="shared" si="3"/>
      </c>
      <c r="T15" s="28">
        <v>3</v>
      </c>
      <c r="U15" s="79"/>
      <c r="V15" s="79"/>
      <c r="W15" s="204">
        <f t="shared" si="1"/>
      </c>
      <c r="X15" s="81"/>
      <c r="Y15" s="131"/>
      <c r="Z15" s="82"/>
      <c r="AA15" s="128"/>
      <c r="AB15" s="129"/>
      <c r="AC15" s="128"/>
      <c r="AD15" s="129"/>
      <c r="AE15" s="130"/>
      <c r="AF15" s="129"/>
      <c r="AI15" s="83">
        <f t="shared" si="4"/>
        <v>0</v>
      </c>
      <c r="AK15" s="135">
        <f t="shared" si="5"/>
      </c>
    </row>
    <row r="16" spans="1:37" s="5" customFormat="1" ht="17.25" customHeight="1">
      <c r="A16" s="28">
        <v>4</v>
      </c>
      <c r="B16" s="79"/>
      <c r="C16" s="79"/>
      <c r="D16" s="204">
        <f t="shared" si="0"/>
      </c>
      <c r="E16" s="81"/>
      <c r="F16" s="131"/>
      <c r="G16" s="82"/>
      <c r="H16" s="128"/>
      <c r="I16" s="129"/>
      <c r="J16" s="128"/>
      <c r="K16" s="129"/>
      <c r="L16" s="130"/>
      <c r="M16" s="129"/>
      <c r="N16" s="135" t="str">
        <f>IF('参加人数'!B8="","",'参加人数'!B8)</f>
        <v>6年100m</v>
      </c>
      <c r="O16" s="135"/>
      <c r="P16" s="83">
        <f t="shared" si="2"/>
        <v>0</v>
      </c>
      <c r="Q16" s="135"/>
      <c r="R16" s="135">
        <f t="shared" si="3"/>
      </c>
      <c r="T16" s="28">
        <v>4</v>
      </c>
      <c r="U16" s="79"/>
      <c r="V16" s="79"/>
      <c r="W16" s="204">
        <f t="shared" si="1"/>
      </c>
      <c r="X16" s="81"/>
      <c r="Y16" s="131"/>
      <c r="Z16" s="82"/>
      <c r="AA16" s="128"/>
      <c r="AB16" s="129"/>
      <c r="AC16" s="128"/>
      <c r="AD16" s="129"/>
      <c r="AE16" s="130"/>
      <c r="AF16" s="129"/>
      <c r="AH16" s="5" t="str">
        <f>IF('参加人数'!E5="","",'参加人数'!E5)</f>
        <v>3年100m</v>
      </c>
      <c r="AI16" s="83">
        <f t="shared" si="4"/>
        <v>0</v>
      </c>
      <c r="AK16" s="135">
        <f t="shared" si="5"/>
      </c>
    </row>
    <row r="17" spans="1:37" s="5" customFormat="1" ht="17.25" customHeight="1">
      <c r="A17" s="28">
        <v>5</v>
      </c>
      <c r="B17" s="79"/>
      <c r="C17" s="79"/>
      <c r="D17" s="204">
        <f t="shared" si="0"/>
      </c>
      <c r="E17" s="81"/>
      <c r="F17" s="131"/>
      <c r="G17" s="82"/>
      <c r="H17" s="128"/>
      <c r="I17" s="129"/>
      <c r="J17" s="128"/>
      <c r="K17" s="129"/>
      <c r="L17" s="130"/>
      <c r="M17" s="129"/>
      <c r="N17" s="135" t="str">
        <f>IF('参加人数'!B9="","",'参加人数'!B9)</f>
        <v>3年800m</v>
      </c>
      <c r="O17" s="135"/>
      <c r="P17" s="83">
        <f t="shared" si="2"/>
        <v>0</v>
      </c>
      <c r="Q17" s="135"/>
      <c r="R17" s="135">
        <f>IF(F17="","",IF(VALUE(LEFT(F17,1))=E17,"",1))</f>
      </c>
      <c r="T17" s="28">
        <v>5</v>
      </c>
      <c r="U17" s="79"/>
      <c r="V17" s="79"/>
      <c r="W17" s="204">
        <f t="shared" si="1"/>
      </c>
      <c r="X17" s="81"/>
      <c r="Y17" s="131"/>
      <c r="Z17" s="82"/>
      <c r="AA17" s="128"/>
      <c r="AB17" s="129"/>
      <c r="AC17" s="128"/>
      <c r="AD17" s="129"/>
      <c r="AE17" s="130"/>
      <c r="AF17" s="129"/>
      <c r="AH17" s="5" t="str">
        <f>IF('参加人数'!E6="","",'参加人数'!E6)</f>
        <v>4年100m</v>
      </c>
      <c r="AI17" s="83">
        <f t="shared" si="4"/>
        <v>0</v>
      </c>
      <c r="AK17" s="135">
        <f>IF(Y17="","",IF(VALUE(LEFT(Y17,1))=X17,"",1))</f>
      </c>
    </row>
    <row r="18" spans="1:37" s="5" customFormat="1" ht="17.25" customHeight="1">
      <c r="A18" s="28">
        <v>6</v>
      </c>
      <c r="B18" s="79"/>
      <c r="C18" s="79"/>
      <c r="D18" s="204">
        <f t="shared" si="0"/>
      </c>
      <c r="E18" s="81"/>
      <c r="F18" s="131"/>
      <c r="G18" s="82"/>
      <c r="H18" s="128"/>
      <c r="I18" s="129"/>
      <c r="J18" s="128"/>
      <c r="K18" s="129"/>
      <c r="L18" s="130"/>
      <c r="M18" s="129"/>
      <c r="N18" s="135" t="str">
        <f>IF('参加人数'!B10="","",'参加人数'!B10)</f>
        <v>4年800m</v>
      </c>
      <c r="O18" s="135"/>
      <c r="P18" s="83">
        <f t="shared" si="2"/>
        <v>0</v>
      </c>
      <c r="Q18" s="135"/>
      <c r="R18" s="135">
        <f t="shared" si="3"/>
      </c>
      <c r="T18" s="28">
        <v>6</v>
      </c>
      <c r="U18" s="79"/>
      <c r="V18" s="79"/>
      <c r="W18" s="204">
        <f t="shared" si="1"/>
      </c>
      <c r="X18" s="81"/>
      <c r="Y18" s="131"/>
      <c r="Z18" s="82"/>
      <c r="AA18" s="128"/>
      <c r="AB18" s="129"/>
      <c r="AC18" s="128"/>
      <c r="AD18" s="129"/>
      <c r="AE18" s="130"/>
      <c r="AF18" s="129"/>
      <c r="AH18" s="5" t="str">
        <f>IF('参加人数'!E7="","",'参加人数'!E7)</f>
        <v>5年100m</v>
      </c>
      <c r="AI18" s="83">
        <f t="shared" si="4"/>
        <v>0</v>
      </c>
      <c r="AK18" s="135">
        <f t="shared" si="5"/>
      </c>
    </row>
    <row r="19" spans="1:37" s="5" customFormat="1" ht="17.25" customHeight="1">
      <c r="A19" s="28">
        <v>7</v>
      </c>
      <c r="B19" s="79"/>
      <c r="C19" s="79"/>
      <c r="D19" s="204">
        <f t="shared" si="0"/>
      </c>
      <c r="E19" s="81"/>
      <c r="F19" s="131"/>
      <c r="G19" s="82"/>
      <c r="H19" s="128"/>
      <c r="I19" s="129"/>
      <c r="J19" s="128"/>
      <c r="K19" s="129"/>
      <c r="L19" s="130"/>
      <c r="M19" s="129"/>
      <c r="N19" s="135" t="str">
        <f>IF('参加人数'!B11="","",'参加人数'!B11)</f>
        <v>5年1500m</v>
      </c>
      <c r="O19" s="135"/>
      <c r="P19" s="83">
        <f t="shared" si="2"/>
        <v>0</v>
      </c>
      <c r="Q19" s="135"/>
      <c r="R19" s="135">
        <f t="shared" si="3"/>
      </c>
      <c r="T19" s="28">
        <v>7</v>
      </c>
      <c r="U19" s="79"/>
      <c r="V19" s="79"/>
      <c r="W19" s="204">
        <f t="shared" si="1"/>
      </c>
      <c r="X19" s="81"/>
      <c r="Y19" s="131"/>
      <c r="Z19" s="82"/>
      <c r="AA19" s="128"/>
      <c r="AB19" s="129"/>
      <c r="AC19" s="128"/>
      <c r="AD19" s="129"/>
      <c r="AE19" s="130"/>
      <c r="AF19" s="129"/>
      <c r="AH19" s="5" t="str">
        <f>IF('参加人数'!E8="","",'参加人数'!E8)</f>
        <v>6年100m</v>
      </c>
      <c r="AI19" s="83">
        <f t="shared" si="4"/>
        <v>0</v>
      </c>
      <c r="AK19" s="135">
        <f t="shared" si="5"/>
      </c>
    </row>
    <row r="20" spans="1:37" s="5" customFormat="1" ht="17.25" customHeight="1">
      <c r="A20" s="28">
        <v>8</v>
      </c>
      <c r="B20" s="79"/>
      <c r="C20" s="79"/>
      <c r="D20" s="204">
        <f t="shared" si="0"/>
      </c>
      <c r="E20" s="81"/>
      <c r="F20" s="131"/>
      <c r="G20" s="82"/>
      <c r="H20" s="128"/>
      <c r="I20" s="129"/>
      <c r="J20" s="128"/>
      <c r="K20" s="129"/>
      <c r="L20" s="130"/>
      <c r="M20" s="129"/>
      <c r="N20" s="135" t="str">
        <f>IF('参加人数'!B12="","",'参加人数'!B12)</f>
        <v>6年1500m</v>
      </c>
      <c r="O20" s="135"/>
      <c r="P20" s="83">
        <f t="shared" si="2"/>
        <v>0</v>
      </c>
      <c r="Q20" s="135"/>
      <c r="R20" s="135">
        <f t="shared" si="3"/>
      </c>
      <c r="T20" s="28">
        <v>8</v>
      </c>
      <c r="U20" s="79"/>
      <c r="V20" s="79"/>
      <c r="W20" s="204">
        <f t="shared" si="1"/>
      </c>
      <c r="X20" s="81"/>
      <c r="Y20" s="131"/>
      <c r="Z20" s="82"/>
      <c r="AA20" s="128"/>
      <c r="AB20" s="129"/>
      <c r="AC20" s="128"/>
      <c r="AD20" s="129"/>
      <c r="AE20" s="130"/>
      <c r="AF20" s="129"/>
      <c r="AH20" s="5" t="str">
        <f>IF('参加人数'!E9="","",'参加人数'!E9)</f>
        <v>3年800m</v>
      </c>
      <c r="AI20" s="83">
        <f t="shared" si="4"/>
        <v>0</v>
      </c>
      <c r="AK20" s="135">
        <f t="shared" si="5"/>
      </c>
    </row>
    <row r="21" spans="1:37" s="5" customFormat="1" ht="17.25" customHeight="1">
      <c r="A21" s="28">
        <v>9</v>
      </c>
      <c r="B21" s="79"/>
      <c r="C21" s="79"/>
      <c r="D21" s="204">
        <f t="shared" si="0"/>
      </c>
      <c r="E21" s="81"/>
      <c r="F21" s="131"/>
      <c r="G21" s="82"/>
      <c r="H21" s="128"/>
      <c r="I21" s="129"/>
      <c r="J21" s="128"/>
      <c r="K21" s="129"/>
      <c r="L21" s="130"/>
      <c r="M21" s="129"/>
      <c r="N21" s="135" t="str">
        <f>IF('参加人数'!B13="","",'参加人数'!B13)</f>
        <v>5年80mH</v>
      </c>
      <c r="O21" s="135"/>
      <c r="P21" s="83">
        <f t="shared" si="2"/>
        <v>0</v>
      </c>
      <c r="Q21" s="135"/>
      <c r="R21" s="135">
        <f t="shared" si="3"/>
      </c>
      <c r="T21" s="28">
        <v>9</v>
      </c>
      <c r="U21" s="79"/>
      <c r="V21" s="79"/>
      <c r="W21" s="204">
        <f t="shared" si="1"/>
      </c>
      <c r="X21" s="81"/>
      <c r="Y21" s="131"/>
      <c r="Z21" s="82"/>
      <c r="AA21" s="128"/>
      <c r="AB21" s="129"/>
      <c r="AC21" s="128"/>
      <c r="AD21" s="129"/>
      <c r="AE21" s="130"/>
      <c r="AF21" s="129"/>
      <c r="AH21" s="5" t="str">
        <f>IF('参加人数'!E10="","",'参加人数'!E10)</f>
        <v>4年800m</v>
      </c>
      <c r="AI21" s="83">
        <f t="shared" si="4"/>
        <v>0</v>
      </c>
      <c r="AK21" s="135">
        <f t="shared" si="5"/>
      </c>
    </row>
    <row r="22" spans="1:37" s="5" customFormat="1" ht="17.25" customHeight="1">
      <c r="A22" s="28">
        <v>10</v>
      </c>
      <c r="B22" s="79"/>
      <c r="C22" s="79"/>
      <c r="D22" s="204">
        <f t="shared" si="0"/>
      </c>
      <c r="E22" s="81"/>
      <c r="F22" s="131"/>
      <c r="G22" s="82"/>
      <c r="H22" s="128"/>
      <c r="I22" s="129"/>
      <c r="J22" s="128"/>
      <c r="K22" s="129"/>
      <c r="L22" s="130"/>
      <c r="M22" s="129"/>
      <c r="N22" s="135" t="str">
        <f>IF('参加人数'!B14="","",'参加人数'!B14)</f>
        <v>6年80mH</v>
      </c>
      <c r="O22" s="135"/>
      <c r="P22" s="83">
        <f t="shared" si="2"/>
        <v>0</v>
      </c>
      <c r="Q22" s="135"/>
      <c r="R22" s="135">
        <f t="shared" si="3"/>
      </c>
      <c r="T22" s="28">
        <v>10</v>
      </c>
      <c r="U22" s="79"/>
      <c r="V22" s="79"/>
      <c r="W22" s="204">
        <f t="shared" si="1"/>
      </c>
      <c r="X22" s="81"/>
      <c r="Y22" s="131"/>
      <c r="Z22" s="82"/>
      <c r="AA22" s="128"/>
      <c r="AB22" s="129"/>
      <c r="AC22" s="128"/>
      <c r="AD22" s="129"/>
      <c r="AE22" s="130"/>
      <c r="AF22" s="129"/>
      <c r="AH22" s="5" t="str">
        <f>IF('参加人数'!E11="","",'参加人数'!E11)</f>
        <v>5年800m</v>
      </c>
      <c r="AI22" s="83">
        <f t="shared" si="4"/>
        <v>0</v>
      </c>
      <c r="AK22" s="135">
        <f t="shared" si="5"/>
      </c>
    </row>
    <row r="23" spans="1:37" s="5" customFormat="1" ht="17.25" customHeight="1">
      <c r="A23" s="28">
        <v>11</v>
      </c>
      <c r="B23" s="79"/>
      <c r="C23" s="79"/>
      <c r="D23" s="204">
        <f t="shared" si="0"/>
      </c>
      <c r="E23" s="81"/>
      <c r="F23" s="131"/>
      <c r="G23" s="82"/>
      <c r="H23" s="128"/>
      <c r="I23" s="129"/>
      <c r="J23" s="128"/>
      <c r="K23" s="129"/>
      <c r="L23" s="130"/>
      <c r="M23" s="129"/>
      <c r="N23" s="135" t="str">
        <f>IF('参加人数'!B15="","",'参加人数'!B15)</f>
        <v>5年走高跳</v>
      </c>
      <c r="O23" s="135"/>
      <c r="P23" s="83">
        <f t="shared" si="2"/>
        <v>0</v>
      </c>
      <c r="Q23" s="135"/>
      <c r="R23" s="135">
        <f t="shared" si="3"/>
      </c>
      <c r="T23" s="28">
        <v>11</v>
      </c>
      <c r="U23" s="79"/>
      <c r="V23" s="79"/>
      <c r="W23" s="204">
        <f t="shared" si="1"/>
      </c>
      <c r="X23" s="81"/>
      <c r="Y23" s="131"/>
      <c r="Z23" s="82"/>
      <c r="AA23" s="128"/>
      <c r="AB23" s="129"/>
      <c r="AC23" s="128"/>
      <c r="AD23" s="129"/>
      <c r="AE23" s="130"/>
      <c r="AF23" s="129"/>
      <c r="AH23" s="5" t="str">
        <f>IF('参加人数'!E12="","",'参加人数'!E12)</f>
        <v>6年800m</v>
      </c>
      <c r="AI23" s="83">
        <f t="shared" si="4"/>
        <v>0</v>
      </c>
      <c r="AK23" s="135">
        <f t="shared" si="5"/>
      </c>
    </row>
    <row r="24" spans="1:37" s="5" customFormat="1" ht="17.25" customHeight="1">
      <c r="A24" s="28">
        <v>12</v>
      </c>
      <c r="B24" s="79"/>
      <c r="C24" s="79"/>
      <c r="D24" s="204">
        <f t="shared" si="0"/>
      </c>
      <c r="E24" s="81"/>
      <c r="F24" s="131"/>
      <c r="G24" s="82"/>
      <c r="H24" s="128"/>
      <c r="I24" s="129"/>
      <c r="J24" s="128"/>
      <c r="K24" s="129"/>
      <c r="L24" s="130"/>
      <c r="M24" s="129"/>
      <c r="N24" s="135" t="str">
        <f>IF('参加人数'!B16="","",'参加人数'!B16)</f>
        <v>6年走高跳</v>
      </c>
      <c r="O24" s="135"/>
      <c r="P24" s="83">
        <f t="shared" si="2"/>
        <v>0</v>
      </c>
      <c r="Q24" s="135"/>
      <c r="R24" s="135">
        <f t="shared" si="3"/>
      </c>
      <c r="T24" s="28">
        <v>12</v>
      </c>
      <c r="U24" s="79"/>
      <c r="V24" s="79"/>
      <c r="W24" s="204">
        <f t="shared" si="1"/>
      </c>
      <c r="X24" s="81"/>
      <c r="Y24" s="131"/>
      <c r="Z24" s="82"/>
      <c r="AA24" s="128"/>
      <c r="AB24" s="129"/>
      <c r="AC24" s="128"/>
      <c r="AD24" s="129"/>
      <c r="AE24" s="130"/>
      <c r="AF24" s="129"/>
      <c r="AH24" s="5" t="str">
        <f>IF('参加人数'!E13="","",'参加人数'!E13)</f>
        <v>5年80mH</v>
      </c>
      <c r="AI24" s="83">
        <f t="shared" si="4"/>
        <v>0</v>
      </c>
      <c r="AK24" s="135">
        <f t="shared" si="5"/>
      </c>
    </row>
    <row r="25" spans="1:37" s="5" customFormat="1" ht="17.25" customHeight="1">
      <c r="A25" s="28">
        <v>13</v>
      </c>
      <c r="B25" s="79"/>
      <c r="C25" s="79"/>
      <c r="D25" s="204">
        <f t="shared" si="0"/>
      </c>
      <c r="E25" s="81"/>
      <c r="F25" s="131"/>
      <c r="G25" s="82"/>
      <c r="H25" s="128"/>
      <c r="I25" s="129"/>
      <c r="J25" s="128"/>
      <c r="K25" s="129"/>
      <c r="L25" s="130"/>
      <c r="M25" s="129"/>
      <c r="N25" s="135" t="str">
        <f>IF('参加人数'!B17="","",'参加人数'!B17)</f>
        <v>4年走幅跳</v>
      </c>
      <c r="O25" s="135"/>
      <c r="P25" s="83">
        <f t="shared" si="2"/>
        <v>0</v>
      </c>
      <c r="Q25" s="135"/>
      <c r="R25" s="135">
        <f t="shared" si="3"/>
      </c>
      <c r="T25" s="28">
        <v>13</v>
      </c>
      <c r="U25" s="79"/>
      <c r="V25" s="79"/>
      <c r="W25" s="204">
        <f t="shared" si="1"/>
      </c>
      <c r="X25" s="81"/>
      <c r="Y25" s="131"/>
      <c r="Z25" s="82"/>
      <c r="AA25" s="128"/>
      <c r="AB25" s="129"/>
      <c r="AC25" s="128"/>
      <c r="AD25" s="129"/>
      <c r="AE25" s="130"/>
      <c r="AF25" s="129"/>
      <c r="AH25" s="5" t="str">
        <f>IF('参加人数'!E14="","",'参加人数'!E14)</f>
        <v>6年80mH</v>
      </c>
      <c r="AI25" s="83">
        <f t="shared" si="4"/>
        <v>0</v>
      </c>
      <c r="AK25" s="135">
        <f t="shared" si="5"/>
      </c>
    </row>
    <row r="26" spans="1:37" s="5" customFormat="1" ht="17.25" customHeight="1">
      <c r="A26" s="28">
        <v>14</v>
      </c>
      <c r="B26" s="79"/>
      <c r="C26" s="79"/>
      <c r="D26" s="204">
        <f t="shared" si="0"/>
      </c>
      <c r="E26" s="81"/>
      <c r="F26" s="131"/>
      <c r="G26" s="82"/>
      <c r="H26" s="128"/>
      <c r="I26" s="129"/>
      <c r="J26" s="128"/>
      <c r="K26" s="129"/>
      <c r="L26" s="130"/>
      <c r="M26" s="129"/>
      <c r="N26" s="135" t="str">
        <f>IF('参加人数'!B18="","",'参加人数'!B18)</f>
        <v>5年走幅跳</v>
      </c>
      <c r="O26" s="135"/>
      <c r="P26" s="83">
        <f t="shared" si="2"/>
        <v>0</v>
      </c>
      <c r="Q26" s="135"/>
      <c r="R26" s="135">
        <f t="shared" si="3"/>
      </c>
      <c r="T26" s="28">
        <v>14</v>
      </c>
      <c r="U26" s="79"/>
      <c r="V26" s="79"/>
      <c r="W26" s="204">
        <f t="shared" si="1"/>
      </c>
      <c r="X26" s="81"/>
      <c r="Y26" s="131"/>
      <c r="Z26" s="82"/>
      <c r="AA26" s="128"/>
      <c r="AB26" s="129"/>
      <c r="AC26" s="128"/>
      <c r="AD26" s="129"/>
      <c r="AE26" s="130"/>
      <c r="AF26" s="129"/>
      <c r="AH26" s="5" t="str">
        <f>IF('参加人数'!E15="","",'参加人数'!E15)</f>
        <v>5年走高跳</v>
      </c>
      <c r="AI26" s="83">
        <f t="shared" si="4"/>
        <v>0</v>
      </c>
      <c r="AK26" s="135">
        <f t="shared" si="5"/>
      </c>
    </row>
    <row r="27" spans="1:37" s="5" customFormat="1" ht="17.25" customHeight="1">
      <c r="A27" s="28">
        <v>15</v>
      </c>
      <c r="B27" s="79"/>
      <c r="C27" s="79"/>
      <c r="D27" s="204">
        <f t="shared" si="0"/>
      </c>
      <c r="E27" s="81"/>
      <c r="F27" s="131"/>
      <c r="G27" s="82"/>
      <c r="H27" s="128"/>
      <c r="I27" s="129"/>
      <c r="J27" s="128"/>
      <c r="K27" s="129"/>
      <c r="L27" s="130"/>
      <c r="M27" s="129"/>
      <c r="N27" s="135" t="str">
        <f>IF('参加人数'!B19="","",'参加人数'!B19)</f>
        <v>6年走幅跳</v>
      </c>
      <c r="O27" s="135"/>
      <c r="P27" s="83">
        <f t="shared" si="2"/>
        <v>0</v>
      </c>
      <c r="Q27" s="135"/>
      <c r="R27" s="135">
        <f t="shared" si="3"/>
      </c>
      <c r="T27" s="28">
        <v>15</v>
      </c>
      <c r="U27" s="79"/>
      <c r="V27" s="79"/>
      <c r="W27" s="204">
        <f t="shared" si="1"/>
      </c>
      <c r="X27" s="81"/>
      <c r="Y27" s="131"/>
      <c r="Z27" s="82"/>
      <c r="AA27" s="128"/>
      <c r="AB27" s="129"/>
      <c r="AC27" s="128"/>
      <c r="AD27" s="129"/>
      <c r="AE27" s="130"/>
      <c r="AF27" s="129"/>
      <c r="AH27" s="5" t="str">
        <f>IF('参加人数'!E16="","",'参加人数'!E16)</f>
        <v>6年走高跳</v>
      </c>
      <c r="AI27" s="83">
        <f t="shared" si="4"/>
        <v>0</v>
      </c>
      <c r="AK27" s="135">
        <f t="shared" si="5"/>
      </c>
    </row>
    <row r="28" spans="1:37" s="5" customFormat="1" ht="17.25" customHeight="1">
      <c r="A28" s="28">
        <v>16</v>
      </c>
      <c r="B28" s="79"/>
      <c r="C28" s="79"/>
      <c r="D28" s="204">
        <f t="shared" si="0"/>
      </c>
      <c r="E28" s="81"/>
      <c r="F28" s="131"/>
      <c r="G28" s="82"/>
      <c r="H28" s="128"/>
      <c r="I28" s="129"/>
      <c r="J28" s="128"/>
      <c r="K28" s="129"/>
      <c r="L28" s="130"/>
      <c r="M28" s="129"/>
      <c r="N28" s="135" t="str">
        <f>IF('参加人数'!B20="","",'参加人数'!B20)</f>
        <v>3年ｼﾞｬﾍﾞﾘｯｸﾎﾞｰﾙ投</v>
      </c>
      <c r="O28" s="135"/>
      <c r="P28" s="83">
        <f t="shared" si="2"/>
        <v>0</v>
      </c>
      <c r="Q28" s="135"/>
      <c r="R28" s="135">
        <f t="shared" si="3"/>
      </c>
      <c r="T28" s="28">
        <v>16</v>
      </c>
      <c r="U28" s="79"/>
      <c r="V28" s="79"/>
      <c r="W28" s="204">
        <f t="shared" si="1"/>
      </c>
      <c r="X28" s="81"/>
      <c r="Y28" s="131"/>
      <c r="Z28" s="82"/>
      <c r="AA28" s="128"/>
      <c r="AB28" s="129"/>
      <c r="AC28" s="128"/>
      <c r="AD28" s="129"/>
      <c r="AE28" s="130"/>
      <c r="AF28" s="129"/>
      <c r="AH28" s="5" t="str">
        <f>IF('参加人数'!E17="","",'参加人数'!E17)</f>
        <v>4年走幅跳</v>
      </c>
      <c r="AI28" s="83">
        <f t="shared" si="4"/>
        <v>0</v>
      </c>
      <c r="AK28" s="135">
        <f t="shared" si="5"/>
      </c>
    </row>
    <row r="29" spans="1:37" s="5" customFormat="1" ht="17.25" customHeight="1">
      <c r="A29" s="28">
        <v>17</v>
      </c>
      <c r="B29" s="79"/>
      <c r="C29" s="79"/>
      <c r="D29" s="204">
        <f t="shared" si="0"/>
      </c>
      <c r="E29" s="81"/>
      <c r="F29" s="131"/>
      <c r="G29" s="82"/>
      <c r="H29" s="128"/>
      <c r="I29" s="129"/>
      <c r="J29" s="128"/>
      <c r="K29" s="129"/>
      <c r="L29" s="130"/>
      <c r="M29" s="129"/>
      <c r="N29" s="135" t="str">
        <f>IF('参加人数'!B21="","",'参加人数'!B21)</f>
        <v>4年ｼﾞｬﾍﾞﾘｯｸﾎﾞｰﾙ投</v>
      </c>
      <c r="O29" s="135"/>
      <c r="P29" s="83">
        <f t="shared" si="2"/>
        <v>0</v>
      </c>
      <c r="Q29" s="135"/>
      <c r="R29" s="135">
        <f t="shared" si="3"/>
      </c>
      <c r="T29" s="28">
        <v>17</v>
      </c>
      <c r="U29" s="79"/>
      <c r="V29" s="79"/>
      <c r="W29" s="204">
        <f t="shared" si="1"/>
      </c>
      <c r="X29" s="81"/>
      <c r="Y29" s="131"/>
      <c r="Z29" s="82"/>
      <c r="AA29" s="128"/>
      <c r="AB29" s="129"/>
      <c r="AC29" s="128"/>
      <c r="AD29" s="129"/>
      <c r="AE29" s="130"/>
      <c r="AF29" s="129"/>
      <c r="AH29" s="5" t="str">
        <f>IF('参加人数'!E18="","",'参加人数'!E18)</f>
        <v>5年走幅跳</v>
      </c>
      <c r="AI29" s="83">
        <f t="shared" si="4"/>
        <v>0</v>
      </c>
      <c r="AK29" s="135">
        <f t="shared" si="5"/>
      </c>
    </row>
    <row r="30" spans="1:37" s="5" customFormat="1" ht="17.25" customHeight="1">
      <c r="A30" s="28">
        <v>18</v>
      </c>
      <c r="B30" s="79"/>
      <c r="C30" s="79"/>
      <c r="D30" s="204">
        <f t="shared" si="0"/>
      </c>
      <c r="E30" s="81"/>
      <c r="F30" s="131"/>
      <c r="G30" s="82"/>
      <c r="H30" s="128"/>
      <c r="I30" s="129"/>
      <c r="J30" s="128"/>
      <c r="K30" s="129"/>
      <c r="L30" s="130"/>
      <c r="M30" s="129"/>
      <c r="N30" s="135" t="str">
        <f>IF('参加人数'!B22="","",'参加人数'!B22)</f>
        <v>5年ｼﾞｬﾍﾞﾘｯｸﾎﾞｰﾙ投</v>
      </c>
      <c r="O30" s="135"/>
      <c r="P30" s="83">
        <f t="shared" si="2"/>
        <v>0</v>
      </c>
      <c r="Q30" s="135"/>
      <c r="R30" s="135">
        <f t="shared" si="3"/>
      </c>
      <c r="T30" s="28">
        <v>18</v>
      </c>
      <c r="U30" s="79"/>
      <c r="V30" s="79"/>
      <c r="W30" s="204">
        <f t="shared" si="1"/>
      </c>
      <c r="X30" s="81"/>
      <c r="Y30" s="131"/>
      <c r="Z30" s="82"/>
      <c r="AA30" s="128"/>
      <c r="AB30" s="129"/>
      <c r="AC30" s="128"/>
      <c r="AD30" s="129"/>
      <c r="AE30" s="130"/>
      <c r="AF30" s="129"/>
      <c r="AH30" s="5" t="str">
        <f>IF('参加人数'!E19="","",'参加人数'!E19)</f>
        <v>6年走幅跳</v>
      </c>
      <c r="AI30" s="83">
        <f t="shared" si="4"/>
        <v>0</v>
      </c>
      <c r="AK30" s="135">
        <f t="shared" si="5"/>
      </c>
    </row>
    <row r="31" spans="1:37" s="5" customFormat="1" ht="17.25" customHeight="1">
      <c r="A31" s="28">
        <v>19</v>
      </c>
      <c r="B31" s="79"/>
      <c r="C31" s="79"/>
      <c r="D31" s="204">
        <f t="shared" si="0"/>
      </c>
      <c r="E31" s="81"/>
      <c r="F31" s="131"/>
      <c r="G31" s="82"/>
      <c r="H31" s="128"/>
      <c r="I31" s="129"/>
      <c r="J31" s="128"/>
      <c r="K31" s="129"/>
      <c r="L31" s="130"/>
      <c r="M31" s="129"/>
      <c r="N31" s="135" t="str">
        <f>IF('参加人数'!B23="","",'参加人数'!B23)</f>
        <v>6年ｼﾞｬﾍﾞﾘｯｸﾎﾞｰﾙ投</v>
      </c>
      <c r="O31" s="135"/>
      <c r="P31" s="83">
        <f t="shared" si="2"/>
        <v>0</v>
      </c>
      <c r="Q31" s="135"/>
      <c r="R31" s="135">
        <f t="shared" si="3"/>
      </c>
      <c r="T31" s="28">
        <v>19</v>
      </c>
      <c r="U31" s="79"/>
      <c r="V31" s="79"/>
      <c r="W31" s="204">
        <f t="shared" si="1"/>
      </c>
      <c r="X31" s="81"/>
      <c r="Y31" s="131"/>
      <c r="Z31" s="82"/>
      <c r="AA31" s="128"/>
      <c r="AB31" s="129"/>
      <c r="AC31" s="128"/>
      <c r="AD31" s="129"/>
      <c r="AE31" s="130"/>
      <c r="AF31" s="129"/>
      <c r="AH31" s="5" t="str">
        <f>IF('参加人数'!E20="","",'参加人数'!E20)</f>
        <v>3年ｼﾞｬﾍﾞﾘｯｸﾎﾞｰﾙ投</v>
      </c>
      <c r="AI31" s="83">
        <f t="shared" si="4"/>
        <v>0</v>
      </c>
      <c r="AK31" s="135">
        <f t="shared" si="5"/>
      </c>
    </row>
    <row r="32" spans="1:37" s="5" customFormat="1" ht="17.25" customHeight="1">
      <c r="A32" s="28">
        <v>20</v>
      </c>
      <c r="B32" s="79"/>
      <c r="C32" s="79"/>
      <c r="D32" s="204">
        <f t="shared" si="0"/>
      </c>
      <c r="E32" s="81"/>
      <c r="F32" s="131"/>
      <c r="G32" s="82"/>
      <c r="H32" s="128"/>
      <c r="I32" s="129"/>
      <c r="J32" s="128"/>
      <c r="K32" s="129"/>
      <c r="L32" s="130"/>
      <c r="M32" s="129"/>
      <c r="N32" s="135" t="str">
        <f>IF('参加人数'!B24="","",'参加人数'!B24)</f>
        <v>6年砲丸投</v>
      </c>
      <c r="O32" s="135"/>
      <c r="P32" s="83">
        <f t="shared" si="2"/>
        <v>0</v>
      </c>
      <c r="Q32" s="135"/>
      <c r="R32" s="135">
        <f t="shared" si="3"/>
      </c>
      <c r="T32" s="28">
        <v>20</v>
      </c>
      <c r="U32" s="79"/>
      <c r="V32" s="79"/>
      <c r="W32" s="204">
        <f t="shared" si="1"/>
      </c>
      <c r="X32" s="81"/>
      <c r="Y32" s="131"/>
      <c r="Z32" s="82"/>
      <c r="AA32" s="128"/>
      <c r="AB32" s="129"/>
      <c r="AC32" s="128"/>
      <c r="AD32" s="129"/>
      <c r="AE32" s="130"/>
      <c r="AF32" s="129"/>
      <c r="AH32" s="5" t="str">
        <f>IF('参加人数'!E21="","",'参加人数'!E21)</f>
        <v>4年ｼﾞｬﾍﾞﾘｯｸﾎﾞｰﾙ投</v>
      </c>
      <c r="AI32" s="83">
        <f t="shared" si="4"/>
        <v>0</v>
      </c>
      <c r="AK32" s="135">
        <f t="shared" si="5"/>
      </c>
    </row>
    <row r="33" spans="1:37" s="5" customFormat="1" ht="17.25" customHeight="1">
      <c r="A33" s="28">
        <v>21</v>
      </c>
      <c r="B33" s="79"/>
      <c r="C33" s="79"/>
      <c r="D33" s="204">
        <f t="shared" si="0"/>
      </c>
      <c r="E33" s="81"/>
      <c r="F33" s="131"/>
      <c r="G33" s="82"/>
      <c r="H33" s="128"/>
      <c r="I33" s="129"/>
      <c r="J33" s="128"/>
      <c r="K33" s="129"/>
      <c r="L33" s="130"/>
      <c r="M33" s="129"/>
      <c r="N33" s="135"/>
      <c r="O33" s="135"/>
      <c r="P33" s="83">
        <f t="shared" si="2"/>
        <v>0</v>
      </c>
      <c r="Q33" s="135"/>
      <c r="R33" s="135">
        <f t="shared" si="3"/>
      </c>
      <c r="T33" s="28">
        <v>21</v>
      </c>
      <c r="U33" s="79"/>
      <c r="V33" s="79"/>
      <c r="W33" s="204">
        <f t="shared" si="1"/>
      </c>
      <c r="X33" s="81"/>
      <c r="Y33" s="131"/>
      <c r="Z33" s="82"/>
      <c r="AA33" s="128"/>
      <c r="AB33" s="129"/>
      <c r="AC33" s="128"/>
      <c r="AD33" s="129"/>
      <c r="AE33" s="130"/>
      <c r="AF33" s="129"/>
      <c r="AH33" s="5" t="str">
        <f>IF('参加人数'!E22="","",'参加人数'!E22)</f>
        <v>5年ｼﾞｬﾍﾞﾘｯｸﾎﾞｰﾙ投</v>
      </c>
      <c r="AI33" s="83">
        <f t="shared" si="4"/>
        <v>0</v>
      </c>
      <c r="AK33" s="135">
        <f t="shared" si="5"/>
      </c>
    </row>
    <row r="34" spans="1:37" s="5" customFormat="1" ht="17.25" customHeight="1">
      <c r="A34" s="28">
        <v>22</v>
      </c>
      <c r="B34" s="79"/>
      <c r="C34" s="79"/>
      <c r="D34" s="204">
        <f t="shared" si="0"/>
      </c>
      <c r="E34" s="81"/>
      <c r="F34" s="131"/>
      <c r="G34" s="82"/>
      <c r="H34" s="128"/>
      <c r="I34" s="129"/>
      <c r="J34" s="128"/>
      <c r="K34" s="129"/>
      <c r="L34" s="130"/>
      <c r="M34" s="129"/>
      <c r="N34" s="135"/>
      <c r="O34" s="135"/>
      <c r="P34" s="83">
        <f t="shared" si="2"/>
        <v>0</v>
      </c>
      <c r="Q34" s="135"/>
      <c r="R34" s="135">
        <f t="shared" si="3"/>
      </c>
      <c r="T34" s="28">
        <v>22</v>
      </c>
      <c r="U34" s="79"/>
      <c r="V34" s="79"/>
      <c r="W34" s="204">
        <f t="shared" si="1"/>
      </c>
      <c r="X34" s="81"/>
      <c r="Y34" s="131"/>
      <c r="Z34" s="82"/>
      <c r="AA34" s="128"/>
      <c r="AB34" s="129"/>
      <c r="AC34" s="128"/>
      <c r="AD34" s="129"/>
      <c r="AE34" s="130"/>
      <c r="AF34" s="129"/>
      <c r="AH34" s="5" t="str">
        <f>IF('参加人数'!E23="","",'参加人数'!E23)</f>
        <v>6年ｼﾞｬﾍﾞﾘｯｸﾎﾞｰﾙ投</v>
      </c>
      <c r="AI34" s="83">
        <f t="shared" si="4"/>
        <v>0</v>
      </c>
      <c r="AK34" s="135">
        <f t="shared" si="5"/>
      </c>
    </row>
    <row r="35" spans="1:37" s="5" customFormat="1" ht="17.25" customHeight="1">
      <c r="A35" s="28">
        <v>23</v>
      </c>
      <c r="B35" s="79"/>
      <c r="C35" s="79"/>
      <c r="D35" s="204">
        <f t="shared" si="0"/>
      </c>
      <c r="E35" s="81"/>
      <c r="F35" s="131"/>
      <c r="G35" s="82"/>
      <c r="H35" s="128"/>
      <c r="I35" s="129"/>
      <c r="J35" s="128"/>
      <c r="K35" s="129"/>
      <c r="L35" s="130"/>
      <c r="M35" s="129"/>
      <c r="N35" s="135"/>
      <c r="O35" s="135"/>
      <c r="P35" s="83">
        <f t="shared" si="2"/>
        <v>0</v>
      </c>
      <c r="Q35" s="135"/>
      <c r="R35" s="135">
        <f t="shared" si="3"/>
      </c>
      <c r="T35" s="28">
        <v>23</v>
      </c>
      <c r="U35" s="79"/>
      <c r="V35" s="79"/>
      <c r="W35" s="204">
        <f t="shared" si="1"/>
      </c>
      <c r="X35" s="81"/>
      <c r="Y35" s="131"/>
      <c r="Z35" s="82"/>
      <c r="AA35" s="128"/>
      <c r="AB35" s="129"/>
      <c r="AC35" s="128"/>
      <c r="AD35" s="129"/>
      <c r="AE35" s="130"/>
      <c r="AF35" s="129"/>
      <c r="AH35" s="5" t="str">
        <f>IF('参加人数'!E24="","",'参加人数'!E24)</f>
        <v>6年砲丸投</v>
      </c>
      <c r="AI35" s="83">
        <f t="shared" si="4"/>
        <v>0</v>
      </c>
      <c r="AK35" s="135">
        <f t="shared" si="5"/>
      </c>
    </row>
    <row r="36" spans="1:37" s="5" customFormat="1" ht="17.25" customHeight="1">
      <c r="A36" s="28">
        <v>24</v>
      </c>
      <c r="B36" s="79"/>
      <c r="C36" s="79"/>
      <c r="D36" s="204">
        <f t="shared" si="0"/>
      </c>
      <c r="E36" s="81"/>
      <c r="F36" s="131"/>
      <c r="G36" s="82"/>
      <c r="H36" s="128"/>
      <c r="I36" s="129"/>
      <c r="J36" s="128"/>
      <c r="K36" s="129"/>
      <c r="L36" s="130"/>
      <c r="M36" s="129"/>
      <c r="N36" s="135"/>
      <c r="O36" s="135"/>
      <c r="P36" s="83">
        <f t="shared" si="2"/>
        <v>0</v>
      </c>
      <c r="Q36" s="135"/>
      <c r="R36" s="135">
        <f t="shared" si="3"/>
      </c>
      <c r="T36" s="28">
        <v>24</v>
      </c>
      <c r="U36" s="79"/>
      <c r="V36" s="79"/>
      <c r="W36" s="204">
        <f t="shared" si="1"/>
      </c>
      <c r="X36" s="81"/>
      <c r="Y36" s="131"/>
      <c r="Z36" s="82"/>
      <c r="AA36" s="128"/>
      <c r="AB36" s="129"/>
      <c r="AC36" s="128"/>
      <c r="AD36" s="129"/>
      <c r="AE36" s="130"/>
      <c r="AF36" s="129"/>
      <c r="AH36" s="5">
        <f>IF('参加人数'!E25="","",'参加人数'!E25)</f>
      </c>
      <c r="AI36" s="83">
        <f t="shared" si="4"/>
        <v>0</v>
      </c>
      <c r="AK36" s="135">
        <f t="shared" si="5"/>
      </c>
    </row>
    <row r="37" spans="1:37" s="5" customFormat="1" ht="17.25" customHeight="1">
      <c r="A37" s="28">
        <v>25</v>
      </c>
      <c r="B37" s="79"/>
      <c r="C37" s="79"/>
      <c r="D37" s="204">
        <f t="shared" si="0"/>
      </c>
      <c r="E37" s="81"/>
      <c r="F37" s="131"/>
      <c r="G37" s="82"/>
      <c r="H37" s="128"/>
      <c r="I37" s="129"/>
      <c r="J37" s="128"/>
      <c r="K37" s="129"/>
      <c r="L37" s="130"/>
      <c r="M37" s="129"/>
      <c r="N37" s="135"/>
      <c r="O37" s="135"/>
      <c r="P37" s="83">
        <f t="shared" si="2"/>
        <v>0</v>
      </c>
      <c r="Q37" s="135"/>
      <c r="R37" s="135">
        <f t="shared" si="3"/>
      </c>
      <c r="T37" s="28">
        <v>25</v>
      </c>
      <c r="U37" s="79"/>
      <c r="V37" s="79"/>
      <c r="W37" s="204">
        <f t="shared" si="1"/>
      </c>
      <c r="X37" s="81"/>
      <c r="Y37" s="131"/>
      <c r="Z37" s="82"/>
      <c r="AA37" s="128"/>
      <c r="AB37" s="129"/>
      <c r="AC37" s="128"/>
      <c r="AD37" s="129"/>
      <c r="AE37" s="130"/>
      <c r="AF37" s="129"/>
      <c r="AH37" s="5">
        <f>IF('参加人数'!E26="","",'参加人数'!E26)</f>
      </c>
      <c r="AI37" s="83">
        <f t="shared" si="4"/>
        <v>0</v>
      </c>
      <c r="AK37" s="135">
        <f t="shared" si="5"/>
      </c>
    </row>
    <row r="38" spans="1:37" s="5" customFormat="1" ht="17.25" customHeight="1">
      <c r="A38" s="28">
        <v>26</v>
      </c>
      <c r="B38" s="79"/>
      <c r="C38" s="79"/>
      <c r="D38" s="204">
        <f t="shared" si="0"/>
      </c>
      <c r="E38" s="81"/>
      <c r="F38" s="131"/>
      <c r="G38" s="82"/>
      <c r="H38" s="128"/>
      <c r="I38" s="129"/>
      <c r="J38" s="128"/>
      <c r="K38" s="129"/>
      <c r="L38" s="130"/>
      <c r="M38" s="129"/>
      <c r="N38" s="135"/>
      <c r="O38" s="135"/>
      <c r="P38" s="83">
        <f t="shared" si="2"/>
        <v>0</v>
      </c>
      <c r="Q38" s="135"/>
      <c r="R38" s="135">
        <f t="shared" si="3"/>
      </c>
      <c r="T38" s="28">
        <v>26</v>
      </c>
      <c r="U38" s="79"/>
      <c r="V38" s="79"/>
      <c r="W38" s="204">
        <f t="shared" si="1"/>
      </c>
      <c r="X38" s="81"/>
      <c r="Y38" s="131"/>
      <c r="Z38" s="82"/>
      <c r="AA38" s="128"/>
      <c r="AB38" s="129"/>
      <c r="AC38" s="128"/>
      <c r="AD38" s="129"/>
      <c r="AE38" s="130"/>
      <c r="AF38" s="129"/>
      <c r="AI38" s="83">
        <f t="shared" si="4"/>
        <v>0</v>
      </c>
      <c r="AK38" s="135">
        <f t="shared" si="5"/>
      </c>
    </row>
    <row r="39" spans="1:37" s="5" customFormat="1" ht="17.25" customHeight="1">
      <c r="A39" s="28">
        <v>27</v>
      </c>
      <c r="B39" s="79"/>
      <c r="C39" s="79"/>
      <c r="D39" s="204">
        <f t="shared" si="0"/>
      </c>
      <c r="E39" s="81"/>
      <c r="F39" s="131"/>
      <c r="G39" s="82"/>
      <c r="H39" s="128"/>
      <c r="I39" s="129"/>
      <c r="J39" s="128"/>
      <c r="K39" s="129"/>
      <c r="L39" s="130"/>
      <c r="M39" s="129"/>
      <c r="N39" s="135"/>
      <c r="O39" s="135"/>
      <c r="P39" s="83">
        <f t="shared" si="2"/>
        <v>0</v>
      </c>
      <c r="Q39" s="135"/>
      <c r="R39" s="135">
        <f t="shared" si="3"/>
      </c>
      <c r="T39" s="28">
        <v>27</v>
      </c>
      <c r="U39" s="79"/>
      <c r="V39" s="79"/>
      <c r="W39" s="204">
        <f t="shared" si="1"/>
      </c>
      <c r="X39" s="81"/>
      <c r="Y39" s="131"/>
      <c r="Z39" s="82"/>
      <c r="AA39" s="128"/>
      <c r="AB39" s="129"/>
      <c r="AC39" s="128"/>
      <c r="AD39" s="129"/>
      <c r="AE39" s="130"/>
      <c r="AF39" s="129"/>
      <c r="AI39" s="83">
        <f t="shared" si="4"/>
        <v>0</v>
      </c>
      <c r="AK39" s="135">
        <f t="shared" si="5"/>
      </c>
    </row>
    <row r="40" spans="1:37" s="5" customFormat="1" ht="17.25" customHeight="1">
      <c r="A40" s="28">
        <v>28</v>
      </c>
      <c r="B40" s="79"/>
      <c r="C40" s="79"/>
      <c r="D40" s="204">
        <f t="shared" si="0"/>
      </c>
      <c r="E40" s="81"/>
      <c r="F40" s="131"/>
      <c r="G40" s="82"/>
      <c r="H40" s="128"/>
      <c r="I40" s="129"/>
      <c r="J40" s="128"/>
      <c r="K40" s="129"/>
      <c r="L40" s="130"/>
      <c r="M40" s="129"/>
      <c r="N40" s="135"/>
      <c r="O40" s="135"/>
      <c r="P40" s="83">
        <f t="shared" si="2"/>
        <v>0</v>
      </c>
      <c r="Q40" s="135"/>
      <c r="R40" s="135">
        <f t="shared" si="3"/>
      </c>
      <c r="T40" s="28">
        <v>28</v>
      </c>
      <c r="U40" s="79"/>
      <c r="V40" s="79"/>
      <c r="W40" s="204">
        <f t="shared" si="1"/>
      </c>
      <c r="X40" s="81"/>
      <c r="Y40" s="131"/>
      <c r="Z40" s="82"/>
      <c r="AA40" s="128"/>
      <c r="AB40" s="129"/>
      <c r="AC40" s="128"/>
      <c r="AD40" s="129"/>
      <c r="AE40" s="130"/>
      <c r="AF40" s="129"/>
      <c r="AI40" s="83">
        <f t="shared" si="4"/>
        <v>0</v>
      </c>
      <c r="AK40" s="135">
        <f t="shared" si="5"/>
      </c>
    </row>
    <row r="41" spans="1:37" s="5" customFormat="1" ht="17.25" customHeight="1">
      <c r="A41" s="28">
        <v>29</v>
      </c>
      <c r="B41" s="79"/>
      <c r="C41" s="79"/>
      <c r="D41" s="204">
        <f t="shared" si="0"/>
      </c>
      <c r="E41" s="81"/>
      <c r="F41" s="131"/>
      <c r="G41" s="82"/>
      <c r="H41" s="128"/>
      <c r="I41" s="129"/>
      <c r="J41" s="128"/>
      <c r="K41" s="129"/>
      <c r="L41" s="130"/>
      <c r="M41" s="129"/>
      <c r="N41" s="135"/>
      <c r="O41" s="135"/>
      <c r="P41" s="83">
        <f t="shared" si="2"/>
        <v>0</v>
      </c>
      <c r="Q41" s="135"/>
      <c r="R41" s="135">
        <f t="shared" si="3"/>
      </c>
      <c r="T41" s="28">
        <v>29</v>
      </c>
      <c r="U41" s="79"/>
      <c r="V41" s="79"/>
      <c r="W41" s="204">
        <f t="shared" si="1"/>
      </c>
      <c r="X41" s="81"/>
      <c r="Y41" s="131"/>
      <c r="Z41" s="82"/>
      <c r="AA41" s="128"/>
      <c r="AB41" s="129"/>
      <c r="AC41" s="128"/>
      <c r="AD41" s="129"/>
      <c r="AE41" s="130"/>
      <c r="AF41" s="129"/>
      <c r="AI41" s="83">
        <f t="shared" si="4"/>
        <v>0</v>
      </c>
      <c r="AK41" s="135">
        <f t="shared" si="5"/>
      </c>
    </row>
    <row r="42" spans="1:37" s="5" customFormat="1" ht="17.25" customHeight="1">
      <c r="A42" s="28">
        <v>30</v>
      </c>
      <c r="B42" s="79"/>
      <c r="C42" s="79"/>
      <c r="D42" s="204">
        <f t="shared" si="0"/>
      </c>
      <c r="E42" s="81"/>
      <c r="F42" s="131"/>
      <c r="G42" s="82"/>
      <c r="H42" s="128"/>
      <c r="I42" s="129"/>
      <c r="J42" s="128"/>
      <c r="K42" s="129"/>
      <c r="L42" s="130"/>
      <c r="M42" s="129"/>
      <c r="N42" s="135"/>
      <c r="O42" s="135"/>
      <c r="P42" s="83">
        <f t="shared" si="2"/>
        <v>0</v>
      </c>
      <c r="Q42" s="135"/>
      <c r="R42" s="135">
        <f t="shared" si="3"/>
      </c>
      <c r="T42" s="28">
        <v>30</v>
      </c>
      <c r="U42" s="79"/>
      <c r="V42" s="79"/>
      <c r="W42" s="204">
        <f t="shared" si="1"/>
      </c>
      <c r="X42" s="81"/>
      <c r="Y42" s="131"/>
      <c r="Z42" s="82"/>
      <c r="AA42" s="128"/>
      <c r="AB42" s="129"/>
      <c r="AC42" s="128"/>
      <c r="AD42" s="129"/>
      <c r="AE42" s="130"/>
      <c r="AF42" s="129"/>
      <c r="AI42" s="83">
        <f t="shared" si="4"/>
        <v>0</v>
      </c>
      <c r="AK42" s="135">
        <f t="shared" si="5"/>
      </c>
    </row>
    <row r="43" spans="1:37" s="5" customFormat="1" ht="17.25" customHeight="1">
      <c r="A43" s="28">
        <v>31</v>
      </c>
      <c r="B43" s="79"/>
      <c r="C43" s="79"/>
      <c r="D43" s="204">
        <f t="shared" si="0"/>
      </c>
      <c r="E43" s="81"/>
      <c r="F43" s="131"/>
      <c r="G43" s="82"/>
      <c r="H43" s="128"/>
      <c r="I43" s="129"/>
      <c r="J43" s="128"/>
      <c r="K43" s="129"/>
      <c r="L43" s="130"/>
      <c r="M43" s="129"/>
      <c r="N43" s="135"/>
      <c r="O43" s="135"/>
      <c r="P43" s="83">
        <f t="shared" si="2"/>
        <v>0</v>
      </c>
      <c r="Q43" s="135"/>
      <c r="R43" s="135">
        <f t="shared" si="3"/>
      </c>
      <c r="T43" s="28">
        <v>31</v>
      </c>
      <c r="U43" s="79"/>
      <c r="V43" s="79"/>
      <c r="W43" s="204">
        <f t="shared" si="1"/>
      </c>
      <c r="X43" s="81"/>
      <c r="Y43" s="131"/>
      <c r="Z43" s="82"/>
      <c r="AA43" s="128"/>
      <c r="AB43" s="129"/>
      <c r="AC43" s="128"/>
      <c r="AD43" s="129"/>
      <c r="AE43" s="130"/>
      <c r="AF43" s="129"/>
      <c r="AI43" s="83">
        <f t="shared" si="4"/>
        <v>0</v>
      </c>
      <c r="AK43" s="135">
        <f t="shared" si="5"/>
      </c>
    </row>
    <row r="44" spans="1:37" s="5" customFormat="1" ht="17.25" customHeight="1">
      <c r="A44" s="28">
        <v>32</v>
      </c>
      <c r="B44" s="79"/>
      <c r="C44" s="79"/>
      <c r="D44" s="204">
        <f t="shared" si="0"/>
      </c>
      <c r="E44" s="81"/>
      <c r="F44" s="131"/>
      <c r="G44" s="82"/>
      <c r="H44" s="128"/>
      <c r="I44" s="129"/>
      <c r="J44" s="128"/>
      <c r="K44" s="129"/>
      <c r="L44" s="130"/>
      <c r="M44" s="129"/>
      <c r="N44" s="135"/>
      <c r="O44" s="135"/>
      <c r="P44" s="83">
        <f t="shared" si="2"/>
        <v>0</v>
      </c>
      <c r="Q44" s="135"/>
      <c r="R44" s="135">
        <f t="shared" si="3"/>
      </c>
      <c r="T44" s="28">
        <v>32</v>
      </c>
      <c r="U44" s="79"/>
      <c r="V44" s="79"/>
      <c r="W44" s="204">
        <f t="shared" si="1"/>
      </c>
      <c r="X44" s="81"/>
      <c r="Y44" s="131"/>
      <c r="Z44" s="82"/>
      <c r="AA44" s="128"/>
      <c r="AB44" s="129"/>
      <c r="AC44" s="128"/>
      <c r="AD44" s="129"/>
      <c r="AE44" s="130"/>
      <c r="AF44" s="129"/>
      <c r="AI44" s="83">
        <f t="shared" si="4"/>
        <v>0</v>
      </c>
      <c r="AK44" s="135">
        <f t="shared" si="5"/>
      </c>
    </row>
    <row r="45" spans="1:37" s="5" customFormat="1" ht="17.25" customHeight="1">
      <c r="A45" s="28">
        <v>33</v>
      </c>
      <c r="B45" s="79"/>
      <c r="C45" s="79"/>
      <c r="D45" s="204">
        <f t="shared" si="0"/>
      </c>
      <c r="E45" s="81"/>
      <c r="F45" s="131"/>
      <c r="G45" s="82"/>
      <c r="H45" s="128"/>
      <c r="I45" s="129"/>
      <c r="J45" s="128"/>
      <c r="K45" s="129"/>
      <c r="L45" s="130"/>
      <c r="M45" s="129"/>
      <c r="N45" s="135"/>
      <c r="O45" s="135"/>
      <c r="P45" s="83">
        <f t="shared" si="2"/>
        <v>0</v>
      </c>
      <c r="Q45" s="135"/>
      <c r="R45" s="135">
        <f t="shared" si="3"/>
      </c>
      <c r="T45" s="28">
        <v>33</v>
      </c>
      <c r="U45" s="79"/>
      <c r="V45" s="79"/>
      <c r="W45" s="204">
        <f t="shared" si="1"/>
      </c>
      <c r="X45" s="81"/>
      <c r="Y45" s="131"/>
      <c r="Z45" s="82"/>
      <c r="AA45" s="128"/>
      <c r="AB45" s="129"/>
      <c r="AC45" s="128"/>
      <c r="AD45" s="129"/>
      <c r="AE45" s="130"/>
      <c r="AF45" s="129"/>
      <c r="AI45" s="83">
        <f t="shared" si="4"/>
        <v>0</v>
      </c>
      <c r="AK45" s="135">
        <f t="shared" si="5"/>
      </c>
    </row>
    <row r="46" spans="1:37" s="5" customFormat="1" ht="17.25" customHeight="1">
      <c r="A46" s="28">
        <v>34</v>
      </c>
      <c r="B46" s="79"/>
      <c r="C46" s="79"/>
      <c r="D46" s="204">
        <f t="shared" si="0"/>
      </c>
      <c r="E46" s="81"/>
      <c r="F46" s="131"/>
      <c r="G46" s="82"/>
      <c r="H46" s="128"/>
      <c r="I46" s="129"/>
      <c r="J46" s="128"/>
      <c r="K46" s="129"/>
      <c r="L46" s="130"/>
      <c r="M46" s="129"/>
      <c r="N46" s="135"/>
      <c r="O46" s="135"/>
      <c r="P46" s="83">
        <f t="shared" si="2"/>
        <v>0</v>
      </c>
      <c r="Q46" s="135"/>
      <c r="R46" s="135">
        <f t="shared" si="3"/>
      </c>
      <c r="T46" s="28">
        <v>34</v>
      </c>
      <c r="U46" s="79"/>
      <c r="V46" s="79"/>
      <c r="W46" s="204">
        <f t="shared" si="1"/>
      </c>
      <c r="X46" s="81"/>
      <c r="Y46" s="131"/>
      <c r="Z46" s="82"/>
      <c r="AA46" s="128"/>
      <c r="AB46" s="129"/>
      <c r="AC46" s="128"/>
      <c r="AD46" s="129"/>
      <c r="AE46" s="130"/>
      <c r="AF46" s="129"/>
      <c r="AI46" s="83">
        <f t="shared" si="4"/>
        <v>0</v>
      </c>
      <c r="AK46" s="135">
        <f t="shared" si="5"/>
      </c>
    </row>
    <row r="47" spans="1:37" s="5" customFormat="1" ht="17.25" customHeight="1">
      <c r="A47" s="28">
        <v>35</v>
      </c>
      <c r="B47" s="79"/>
      <c r="C47" s="79"/>
      <c r="D47" s="204">
        <f t="shared" si="0"/>
      </c>
      <c r="E47" s="81"/>
      <c r="F47" s="131"/>
      <c r="G47" s="82"/>
      <c r="H47" s="128"/>
      <c r="I47" s="129"/>
      <c r="J47" s="128"/>
      <c r="K47" s="129"/>
      <c r="L47" s="130"/>
      <c r="M47" s="129"/>
      <c r="N47" s="135"/>
      <c r="O47" s="135"/>
      <c r="P47" s="83">
        <f t="shared" si="2"/>
        <v>0</v>
      </c>
      <c r="Q47" s="135"/>
      <c r="R47" s="135">
        <f t="shared" si="3"/>
      </c>
      <c r="T47" s="28">
        <v>35</v>
      </c>
      <c r="U47" s="79"/>
      <c r="V47" s="79"/>
      <c r="W47" s="204">
        <f t="shared" si="1"/>
      </c>
      <c r="X47" s="81"/>
      <c r="Y47" s="131"/>
      <c r="Z47" s="82"/>
      <c r="AA47" s="128"/>
      <c r="AB47" s="129"/>
      <c r="AC47" s="128"/>
      <c r="AD47" s="129"/>
      <c r="AE47" s="130"/>
      <c r="AF47" s="129"/>
      <c r="AI47" s="83">
        <f t="shared" si="4"/>
        <v>0</v>
      </c>
      <c r="AK47" s="135">
        <f t="shared" si="5"/>
      </c>
    </row>
    <row r="48" spans="1:37" s="5" customFormat="1" ht="17.25" customHeight="1">
      <c r="A48" s="28">
        <v>36</v>
      </c>
      <c r="B48" s="79"/>
      <c r="C48" s="79"/>
      <c r="D48" s="204">
        <f t="shared" si="0"/>
      </c>
      <c r="E48" s="81"/>
      <c r="F48" s="131"/>
      <c r="G48" s="82"/>
      <c r="H48" s="128"/>
      <c r="I48" s="129"/>
      <c r="J48" s="128"/>
      <c r="K48" s="129"/>
      <c r="L48" s="130"/>
      <c r="M48" s="129"/>
      <c r="N48" s="135"/>
      <c r="O48" s="135"/>
      <c r="P48" s="83">
        <f t="shared" si="2"/>
        <v>0</v>
      </c>
      <c r="Q48" s="135"/>
      <c r="R48" s="135">
        <f t="shared" si="3"/>
      </c>
      <c r="T48" s="28">
        <v>36</v>
      </c>
      <c r="U48" s="79"/>
      <c r="V48" s="79"/>
      <c r="W48" s="204">
        <f t="shared" si="1"/>
      </c>
      <c r="X48" s="81"/>
      <c r="Y48" s="131"/>
      <c r="Z48" s="82"/>
      <c r="AA48" s="128"/>
      <c r="AB48" s="129"/>
      <c r="AC48" s="128"/>
      <c r="AD48" s="129"/>
      <c r="AE48" s="130"/>
      <c r="AF48" s="129"/>
      <c r="AI48" s="83">
        <f t="shared" si="4"/>
        <v>0</v>
      </c>
      <c r="AK48" s="135">
        <f t="shared" si="5"/>
      </c>
    </row>
    <row r="49" spans="1:37" s="5" customFormat="1" ht="17.25" customHeight="1">
      <c r="A49" s="28">
        <v>37</v>
      </c>
      <c r="B49" s="79"/>
      <c r="C49" s="79"/>
      <c r="D49" s="204">
        <f t="shared" si="0"/>
      </c>
      <c r="E49" s="81"/>
      <c r="F49" s="131"/>
      <c r="G49" s="82"/>
      <c r="H49" s="128"/>
      <c r="I49" s="129"/>
      <c r="J49" s="128"/>
      <c r="K49" s="129"/>
      <c r="L49" s="130"/>
      <c r="M49" s="129"/>
      <c r="N49" s="135"/>
      <c r="O49" s="135"/>
      <c r="P49" s="83">
        <f t="shared" si="2"/>
        <v>0</v>
      </c>
      <c r="Q49" s="135"/>
      <c r="R49" s="135">
        <f t="shared" si="3"/>
      </c>
      <c r="T49" s="28">
        <v>37</v>
      </c>
      <c r="U49" s="79"/>
      <c r="V49" s="79"/>
      <c r="W49" s="204">
        <f t="shared" si="1"/>
      </c>
      <c r="X49" s="81"/>
      <c r="Y49" s="131"/>
      <c r="Z49" s="82"/>
      <c r="AA49" s="128"/>
      <c r="AB49" s="129"/>
      <c r="AC49" s="128"/>
      <c r="AD49" s="129"/>
      <c r="AE49" s="130"/>
      <c r="AF49" s="129"/>
      <c r="AI49" s="83">
        <f t="shared" si="4"/>
        <v>0</v>
      </c>
      <c r="AK49" s="135">
        <f t="shared" si="5"/>
      </c>
    </row>
    <row r="50" spans="1:37" s="5" customFormat="1" ht="17.25" customHeight="1">
      <c r="A50" s="28">
        <v>38</v>
      </c>
      <c r="B50" s="79"/>
      <c r="C50" s="79"/>
      <c r="D50" s="204">
        <f t="shared" si="0"/>
      </c>
      <c r="E50" s="81"/>
      <c r="F50" s="131"/>
      <c r="G50" s="82"/>
      <c r="H50" s="128"/>
      <c r="I50" s="129"/>
      <c r="J50" s="128"/>
      <c r="K50" s="129"/>
      <c r="L50" s="130"/>
      <c r="M50" s="129"/>
      <c r="N50" s="135"/>
      <c r="O50" s="135"/>
      <c r="P50" s="83">
        <f t="shared" si="2"/>
        <v>0</v>
      </c>
      <c r="Q50" s="135"/>
      <c r="R50" s="135">
        <f t="shared" si="3"/>
      </c>
      <c r="T50" s="28">
        <v>38</v>
      </c>
      <c r="U50" s="79"/>
      <c r="V50" s="79"/>
      <c r="W50" s="204">
        <f t="shared" si="1"/>
      </c>
      <c r="X50" s="81"/>
      <c r="Y50" s="131"/>
      <c r="Z50" s="82"/>
      <c r="AA50" s="128"/>
      <c r="AB50" s="129"/>
      <c r="AC50" s="128"/>
      <c r="AD50" s="129"/>
      <c r="AE50" s="130"/>
      <c r="AF50" s="129"/>
      <c r="AI50" s="83">
        <f t="shared" si="4"/>
        <v>0</v>
      </c>
      <c r="AK50" s="135">
        <f t="shared" si="5"/>
      </c>
    </row>
    <row r="51" spans="1:37" s="5" customFormat="1" ht="17.25" customHeight="1">
      <c r="A51" s="28">
        <v>39</v>
      </c>
      <c r="B51" s="79"/>
      <c r="C51" s="79"/>
      <c r="D51" s="204">
        <f t="shared" si="0"/>
      </c>
      <c r="E51" s="81"/>
      <c r="F51" s="131"/>
      <c r="G51" s="82"/>
      <c r="H51" s="128"/>
      <c r="I51" s="129"/>
      <c r="J51" s="128"/>
      <c r="K51" s="129"/>
      <c r="L51" s="130"/>
      <c r="M51" s="129"/>
      <c r="N51" s="135"/>
      <c r="O51" s="135"/>
      <c r="P51" s="83">
        <f t="shared" si="2"/>
        <v>0</v>
      </c>
      <c r="Q51" s="135"/>
      <c r="R51" s="135">
        <f t="shared" si="3"/>
      </c>
      <c r="T51" s="28">
        <v>39</v>
      </c>
      <c r="U51" s="79"/>
      <c r="V51" s="79"/>
      <c r="W51" s="204">
        <f t="shared" si="1"/>
      </c>
      <c r="X51" s="81"/>
      <c r="Y51" s="131"/>
      <c r="Z51" s="82"/>
      <c r="AA51" s="128"/>
      <c r="AB51" s="129"/>
      <c r="AC51" s="128"/>
      <c r="AD51" s="129"/>
      <c r="AE51" s="130"/>
      <c r="AF51" s="129"/>
      <c r="AI51" s="83">
        <f t="shared" si="4"/>
        <v>0</v>
      </c>
      <c r="AK51" s="135">
        <f t="shared" si="5"/>
      </c>
    </row>
    <row r="52" spans="1:37" s="5" customFormat="1" ht="17.25" customHeight="1">
      <c r="A52" s="28">
        <v>40</v>
      </c>
      <c r="B52" s="79"/>
      <c r="C52" s="79"/>
      <c r="D52" s="204">
        <f t="shared" si="0"/>
      </c>
      <c r="E52" s="81"/>
      <c r="F52" s="131"/>
      <c r="G52" s="82"/>
      <c r="H52" s="128"/>
      <c r="I52" s="129"/>
      <c r="J52" s="128"/>
      <c r="K52" s="129"/>
      <c r="L52" s="130"/>
      <c r="M52" s="129"/>
      <c r="N52" s="135"/>
      <c r="O52" s="135"/>
      <c r="P52" s="83">
        <f t="shared" si="2"/>
        <v>0</v>
      </c>
      <c r="Q52" s="135"/>
      <c r="R52" s="135">
        <f t="shared" si="3"/>
      </c>
      <c r="T52" s="28">
        <v>40</v>
      </c>
      <c r="U52" s="79"/>
      <c r="V52" s="79"/>
      <c r="W52" s="204">
        <f t="shared" si="1"/>
      </c>
      <c r="X52" s="81"/>
      <c r="Y52" s="131"/>
      <c r="Z52" s="82"/>
      <c r="AA52" s="128"/>
      <c r="AB52" s="129"/>
      <c r="AC52" s="128"/>
      <c r="AD52" s="129"/>
      <c r="AE52" s="130"/>
      <c r="AF52" s="129"/>
      <c r="AI52" s="83">
        <f t="shared" si="4"/>
        <v>0</v>
      </c>
      <c r="AK52" s="135">
        <f t="shared" si="5"/>
      </c>
    </row>
    <row r="53" spans="2:32" ht="12" customHeight="1">
      <c r="B53" s="136"/>
      <c r="C53" s="136"/>
      <c r="D53" s="83"/>
      <c r="E53" s="142"/>
      <c r="F53" s="136"/>
      <c r="G53" s="132"/>
      <c r="H53" s="132"/>
      <c r="I53" s="143"/>
      <c r="J53" s="132"/>
      <c r="K53" s="132"/>
      <c r="L53" s="132"/>
      <c r="M53" s="132"/>
      <c r="U53" s="136"/>
      <c r="V53" s="136"/>
      <c r="W53" s="83"/>
      <c r="X53" s="142"/>
      <c r="Y53" s="136"/>
      <c r="Z53" s="132"/>
      <c r="AA53" s="132"/>
      <c r="AB53" s="143"/>
      <c r="AC53" s="132"/>
      <c r="AD53" s="132"/>
      <c r="AE53" s="132"/>
      <c r="AF53" s="132"/>
    </row>
    <row r="54" spans="2:28" ht="18.75" customHeight="1">
      <c r="B54" s="2"/>
      <c r="C54" s="2"/>
      <c r="E54" s="2"/>
      <c r="F54" s="2"/>
      <c r="I54" s="2"/>
      <c r="O54" s="83"/>
      <c r="U54" s="2"/>
      <c r="V54" s="2"/>
      <c r="X54" s="2"/>
      <c r="Y54" s="2"/>
      <c r="AB54" s="2"/>
    </row>
    <row r="55" spans="2:28" ht="18.75" customHeight="1">
      <c r="B55" s="2"/>
      <c r="C55" s="2"/>
      <c r="E55" s="2"/>
      <c r="F55" s="2"/>
      <c r="I55" s="2"/>
      <c r="O55" s="83"/>
      <c r="U55" s="2"/>
      <c r="V55" s="2"/>
      <c r="X55" s="2"/>
      <c r="Y55" s="2"/>
      <c r="AB55" s="2"/>
    </row>
    <row r="56" spans="2:28" ht="18.75" customHeight="1">
      <c r="B56" s="2"/>
      <c r="C56" s="2"/>
      <c r="E56" s="2"/>
      <c r="F56" s="2"/>
      <c r="I56" s="2"/>
      <c r="O56" s="83"/>
      <c r="U56" s="2"/>
      <c r="V56" s="2"/>
      <c r="X56" s="2"/>
      <c r="Y56" s="2"/>
      <c r="AB56" s="2"/>
    </row>
    <row r="57" spans="2:28" ht="20.25" customHeight="1">
      <c r="B57" s="2"/>
      <c r="C57" s="2"/>
      <c r="E57" s="2"/>
      <c r="F57" s="2"/>
      <c r="I57" s="2"/>
      <c r="O57" s="83"/>
      <c r="U57" s="2"/>
      <c r="V57" s="2"/>
      <c r="X57" s="2"/>
      <c r="Y57" s="2"/>
      <c r="AB57" s="2"/>
    </row>
    <row r="58" ht="12">
      <c r="O58" s="83"/>
    </row>
  </sheetData>
  <sheetProtection selectLockedCells="1"/>
  <mergeCells count="26">
    <mergeCell ref="Y10:Z10"/>
    <mergeCell ref="AA10:AF10"/>
    <mergeCell ref="L1:M1"/>
    <mergeCell ref="AE1:AF1"/>
    <mergeCell ref="AC1:AD1"/>
    <mergeCell ref="Y1:AA1"/>
    <mergeCell ref="U2:W2"/>
    <mergeCell ref="U3:V3"/>
    <mergeCell ref="Y3:Z3"/>
    <mergeCell ref="AA3:AD3"/>
    <mergeCell ref="V8:W8"/>
    <mergeCell ref="Z8:AA8"/>
    <mergeCell ref="F10:G10"/>
    <mergeCell ref="B3:C3"/>
    <mergeCell ref="H10:M10"/>
    <mergeCell ref="J1:K1"/>
    <mergeCell ref="B9:G9"/>
    <mergeCell ref="U1:W1"/>
    <mergeCell ref="U9:Z9"/>
    <mergeCell ref="B1:D1"/>
    <mergeCell ref="F1:H1"/>
    <mergeCell ref="G8:H8"/>
    <mergeCell ref="C8:D8"/>
    <mergeCell ref="B2:D2"/>
    <mergeCell ref="F3:G3"/>
    <mergeCell ref="H3:K3"/>
  </mergeCells>
  <conditionalFormatting sqref="I13:I52 K13:K52 M13:M52">
    <cfRule type="expression" priority="5" dxfId="4" stopIfTrue="1">
      <formula>H13="A"</formula>
    </cfRule>
    <cfRule type="expression" priority="6" dxfId="3" stopIfTrue="1">
      <formula>H13="B"</formula>
    </cfRule>
    <cfRule type="expression" priority="7" dxfId="2" stopIfTrue="1">
      <formula>H13="C"</formula>
    </cfRule>
  </conditionalFormatting>
  <conditionalFormatting sqref="F13:F52">
    <cfRule type="expression" priority="8" dxfId="0" stopIfTrue="1">
      <formula>$R13=1</formula>
    </cfRule>
  </conditionalFormatting>
  <conditionalFormatting sqref="AB13:AB52 AD13:AD52 AF13:AF52">
    <cfRule type="expression" priority="1" dxfId="4" stopIfTrue="1">
      <formula>AA13="A"</formula>
    </cfRule>
    <cfRule type="expression" priority="2" dxfId="3" stopIfTrue="1">
      <formula>AA13="B"</formula>
    </cfRule>
    <cfRule type="expression" priority="3" dxfId="2" stopIfTrue="1">
      <formula>AA13="C"</formula>
    </cfRule>
  </conditionalFormatting>
  <conditionalFormatting sqref="Y13:Y52">
    <cfRule type="expression" priority="4" dxfId="0" stopIfTrue="1">
      <formula>$AK13=1</formula>
    </cfRule>
  </conditionalFormatting>
  <dataValidations count="6">
    <dataValidation allowBlank="1" showInputMessage="1" showErrorMessage="1" imeMode="disabled" sqref="G13:G52 K13:K52 I13:I52 M13:M52 Z13:Z52 AD13:AD52 AB13:AB52 AF13:AF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D13:D52 B1:D1 U13:U52 W13:W52 U1:W1"/>
    <dataValidation type="list" allowBlank="1" showInputMessage="1" showErrorMessage="1" sqref="H13:H52 J13:J52 L13:L52 AC13:AC52 AE13:AE52 AA13:AA52">
      <formula1>"A,B,C,D"</formula1>
    </dataValidation>
    <dataValidation allowBlank="1" showInputMessage="1" showErrorMessage="1" imeMode="halfKatakana" sqref="C12:C52 V12:V52"/>
    <dataValidation type="list" allowBlank="1" showInputMessage="1" showErrorMessage="1" error="入力が正しくありません&#10;" sqref="Y13:Y52">
      <formula1>$AH$15:$AH$35</formula1>
    </dataValidation>
  </dataValidations>
  <printOptions horizontalCentered="1"/>
  <pageMargins left="0.3937007874015748" right="0.3937007874015748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206</v>
      </c>
      <c r="C1" s="11" t="s">
        <v>209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201</v>
      </c>
      <c r="C6" s="11"/>
    </row>
    <row r="7" spans="1:3" ht="13.5">
      <c r="A7" s="11" t="s">
        <v>200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233</v>
      </c>
      <c r="C12" s="11" t="s">
        <v>207</v>
      </c>
    </row>
    <row r="13" spans="1:3" ht="13.5">
      <c r="A13" s="11" t="s">
        <v>234</v>
      </c>
      <c r="B13" s="11" t="s">
        <v>235</v>
      </c>
      <c r="C13" s="11" t="s">
        <v>207</v>
      </c>
    </row>
    <row r="14" spans="1:3" ht="13.5">
      <c r="A14" s="11" t="s">
        <v>240</v>
      </c>
      <c r="B14" s="11" t="s">
        <v>241</v>
      </c>
      <c r="C14" s="11" t="s">
        <v>207</v>
      </c>
    </row>
    <row r="15" spans="1:3" ht="13.5">
      <c r="A15" s="11" t="s">
        <v>242</v>
      </c>
      <c r="B15" s="11" t="s">
        <v>243</v>
      </c>
      <c r="C15" s="11" t="s">
        <v>207</v>
      </c>
    </row>
    <row r="16" spans="1:3" ht="13.5">
      <c r="A16" s="11" t="s">
        <v>244</v>
      </c>
      <c r="B16" s="11" t="s">
        <v>245</v>
      </c>
      <c r="C16" s="11" t="s">
        <v>207</v>
      </c>
    </row>
    <row r="17" spans="1:3" ht="13.5">
      <c r="A17" s="11" t="s">
        <v>246</v>
      </c>
      <c r="B17" s="11" t="s">
        <v>247</v>
      </c>
      <c r="C17" s="11" t="s">
        <v>207</v>
      </c>
    </row>
    <row r="18" spans="1:3" ht="13.5">
      <c r="A18" s="11" t="s">
        <v>248</v>
      </c>
      <c r="B18" s="11" t="s">
        <v>249</v>
      </c>
      <c r="C18" s="11" t="s">
        <v>207</v>
      </c>
    </row>
    <row r="19" spans="1:3" ht="13.5">
      <c r="A19" s="11" t="s">
        <v>250</v>
      </c>
      <c r="B19" s="11" t="s">
        <v>251</v>
      </c>
      <c r="C19" s="11" t="s">
        <v>193</v>
      </c>
    </row>
    <row r="20" spans="1:3" ht="13.5">
      <c r="A20" s="11" t="s">
        <v>259</v>
      </c>
      <c r="B20" s="11" t="s">
        <v>260</v>
      </c>
      <c r="C20" s="11" t="s">
        <v>278</v>
      </c>
    </row>
    <row r="21" spans="1:3" ht="13.5">
      <c r="A21" s="11" t="s">
        <v>264</v>
      </c>
      <c r="B21" s="11" t="s">
        <v>265</v>
      </c>
      <c r="C21" s="11" t="s">
        <v>193</v>
      </c>
    </row>
    <row r="22" spans="1:3" ht="13.5">
      <c r="A22" s="11" t="s">
        <v>271</v>
      </c>
      <c r="B22" s="11" t="s">
        <v>123</v>
      </c>
      <c r="C22" s="11" t="s">
        <v>285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206</v>
      </c>
      <c r="C1" s="11" t="s">
        <v>209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201</v>
      </c>
      <c r="C6" s="11"/>
    </row>
    <row r="7" spans="1:3" ht="13.5">
      <c r="A7" s="11" t="s">
        <v>200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233</v>
      </c>
      <c r="C11" s="11" t="s">
        <v>207</v>
      </c>
    </row>
    <row r="12" spans="1:3" ht="13.5">
      <c r="A12" s="11" t="s">
        <v>234</v>
      </c>
      <c r="B12" s="11" t="s">
        <v>235</v>
      </c>
      <c r="C12" s="11" t="s">
        <v>207</v>
      </c>
    </row>
    <row r="13" spans="1:3" ht="13.5">
      <c r="A13" s="11" t="s">
        <v>240</v>
      </c>
      <c r="B13" s="11" t="s">
        <v>241</v>
      </c>
      <c r="C13" s="11" t="s">
        <v>207</v>
      </c>
    </row>
    <row r="14" spans="1:3" ht="13.5">
      <c r="A14" s="11" t="s">
        <v>242</v>
      </c>
      <c r="B14" s="11" t="s">
        <v>243</v>
      </c>
      <c r="C14" s="11" t="s">
        <v>207</v>
      </c>
    </row>
    <row r="15" spans="1:3" ht="13.5">
      <c r="A15" s="11" t="s">
        <v>244</v>
      </c>
      <c r="B15" s="11" t="s">
        <v>245</v>
      </c>
      <c r="C15" s="11" t="s">
        <v>207</v>
      </c>
    </row>
    <row r="16" spans="1:3" ht="13.5">
      <c r="A16" s="11" t="s">
        <v>246</v>
      </c>
      <c r="B16" s="11" t="s">
        <v>247</v>
      </c>
      <c r="C16" s="11" t="s">
        <v>207</v>
      </c>
    </row>
    <row r="17" spans="1:3" ht="13.5">
      <c r="A17" s="11" t="s">
        <v>248</v>
      </c>
      <c r="B17" s="11" t="s">
        <v>249</v>
      </c>
      <c r="C17" s="11" t="s">
        <v>207</v>
      </c>
    </row>
    <row r="18" spans="1:3" ht="13.5">
      <c r="A18" s="11" t="s">
        <v>256</v>
      </c>
      <c r="B18" s="11" t="s">
        <v>251</v>
      </c>
      <c r="C18" s="11" t="s">
        <v>275</v>
      </c>
    </row>
    <row r="19" spans="1:3" ht="13.5">
      <c r="A19" s="11" t="s">
        <v>262</v>
      </c>
      <c r="B19" s="11" t="s">
        <v>260</v>
      </c>
      <c r="C19" s="11" t="s">
        <v>280</v>
      </c>
    </row>
    <row r="20" spans="1:3" ht="13.5">
      <c r="A20" s="11" t="s">
        <v>269</v>
      </c>
      <c r="B20" s="11" t="s">
        <v>265</v>
      </c>
      <c r="C20" s="11" t="s">
        <v>284</v>
      </c>
    </row>
    <row r="21" spans="1:3" ht="13.5">
      <c r="A21" s="11" t="s">
        <v>125</v>
      </c>
      <c r="B21" s="11" t="s">
        <v>123</v>
      </c>
      <c r="C21" s="11" t="s">
        <v>287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206</v>
      </c>
      <c r="C1" s="11" t="s">
        <v>209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199</v>
      </c>
      <c r="C8" s="11"/>
    </row>
    <row r="9" spans="1:3" ht="13.5">
      <c r="A9" s="11" t="s">
        <v>73</v>
      </c>
      <c r="B9" s="11" t="s">
        <v>201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202</v>
      </c>
      <c r="C12" s="11"/>
    </row>
    <row r="13" spans="1:3" ht="13.5">
      <c r="A13" s="11" t="s">
        <v>200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207</v>
      </c>
    </row>
    <row r="38" spans="1:3" ht="13.5">
      <c r="A38" s="11" t="s">
        <v>120</v>
      </c>
      <c r="B38" s="11" t="s">
        <v>121</v>
      </c>
      <c r="C38" s="11" t="s">
        <v>207</v>
      </c>
    </row>
    <row r="39" spans="1:3" ht="13.5">
      <c r="A39" s="11" t="s">
        <v>122</v>
      </c>
      <c r="B39" s="11" t="s">
        <v>233</v>
      </c>
      <c r="C39" s="11" t="s">
        <v>207</v>
      </c>
    </row>
    <row r="40" spans="1:3" ht="13.5">
      <c r="A40" s="11" t="s">
        <v>234</v>
      </c>
      <c r="B40" s="11" t="s">
        <v>235</v>
      </c>
      <c r="C40" s="11" t="s">
        <v>207</v>
      </c>
    </row>
    <row r="41" spans="1:3" ht="13.5">
      <c r="A41" s="11" t="s">
        <v>236</v>
      </c>
      <c r="B41" s="11" t="s">
        <v>237</v>
      </c>
      <c r="C41" s="11" t="s">
        <v>207</v>
      </c>
    </row>
    <row r="42" spans="1:3" ht="13.5">
      <c r="A42" s="11" t="s">
        <v>238</v>
      </c>
      <c r="B42" s="11" t="s">
        <v>239</v>
      </c>
      <c r="C42" s="11" t="s">
        <v>207</v>
      </c>
    </row>
    <row r="43" spans="1:3" ht="13.5">
      <c r="A43" s="11" t="s">
        <v>240</v>
      </c>
      <c r="B43" s="11" t="s">
        <v>241</v>
      </c>
      <c r="C43" s="11" t="s">
        <v>207</v>
      </c>
    </row>
    <row r="44" spans="1:3" ht="13.5">
      <c r="A44" s="11" t="s">
        <v>242</v>
      </c>
      <c r="B44" s="11" t="s">
        <v>243</v>
      </c>
      <c r="C44" s="11" t="s">
        <v>207</v>
      </c>
    </row>
    <row r="45" spans="1:3" ht="13.5">
      <c r="A45" s="11" t="s">
        <v>244</v>
      </c>
      <c r="B45" s="11" t="s">
        <v>245</v>
      </c>
      <c r="C45" s="11" t="s">
        <v>207</v>
      </c>
    </row>
    <row r="46" spans="1:3" ht="13.5">
      <c r="A46" s="11" t="s">
        <v>246</v>
      </c>
      <c r="B46" s="11" t="s">
        <v>247</v>
      </c>
      <c r="C46" s="11" t="s">
        <v>207</v>
      </c>
    </row>
    <row r="47" spans="1:3" ht="13.5">
      <c r="A47" s="11" t="s">
        <v>248</v>
      </c>
      <c r="B47" s="11" t="s">
        <v>249</v>
      </c>
      <c r="C47" s="11" t="s">
        <v>207</v>
      </c>
    </row>
    <row r="48" spans="1:3" ht="13.5">
      <c r="A48" s="11" t="s">
        <v>250</v>
      </c>
      <c r="B48" s="11" t="s">
        <v>251</v>
      </c>
      <c r="C48" s="11" t="s">
        <v>193</v>
      </c>
    </row>
    <row r="49" spans="1:3" ht="13.5">
      <c r="A49" s="11" t="s">
        <v>252</v>
      </c>
      <c r="B49" s="11" t="s">
        <v>251</v>
      </c>
      <c r="C49" s="11" t="s">
        <v>194</v>
      </c>
    </row>
    <row r="50" spans="1:3" ht="13.5">
      <c r="A50" s="11" t="s">
        <v>253</v>
      </c>
      <c r="B50" s="11" t="s">
        <v>251</v>
      </c>
      <c r="C50" s="11" t="s">
        <v>195</v>
      </c>
    </row>
    <row r="51" spans="1:3" ht="13.5">
      <c r="A51" s="11" t="s">
        <v>254</v>
      </c>
      <c r="B51" s="11" t="s">
        <v>251</v>
      </c>
      <c r="C51" s="11" t="s">
        <v>196</v>
      </c>
    </row>
    <row r="52" spans="1:3" ht="13.5">
      <c r="A52" s="11" t="s">
        <v>255</v>
      </c>
      <c r="B52" s="11" t="s">
        <v>251</v>
      </c>
      <c r="C52" s="11" t="s">
        <v>274</v>
      </c>
    </row>
    <row r="53" spans="1:3" ht="13.5">
      <c r="A53" s="11" t="s">
        <v>256</v>
      </c>
      <c r="B53" s="11" t="s">
        <v>251</v>
      </c>
      <c r="C53" s="11" t="s">
        <v>275</v>
      </c>
    </row>
    <row r="54" spans="1:3" ht="13.5">
      <c r="A54" s="11" t="s">
        <v>257</v>
      </c>
      <c r="B54" s="11" t="s">
        <v>251</v>
      </c>
      <c r="C54" s="11" t="s">
        <v>276</v>
      </c>
    </row>
    <row r="55" spans="1:3" ht="13.5">
      <c r="A55" s="11" t="s">
        <v>258</v>
      </c>
      <c r="B55" s="11" t="s">
        <v>251</v>
      </c>
      <c r="C55" s="11" t="s">
        <v>277</v>
      </c>
    </row>
    <row r="56" spans="1:3" ht="13.5">
      <c r="A56" s="11" t="s">
        <v>259</v>
      </c>
      <c r="B56" s="11" t="s">
        <v>260</v>
      </c>
      <c r="C56" s="11" t="s">
        <v>278</v>
      </c>
    </row>
    <row r="57" spans="1:3" ht="13.5">
      <c r="A57" s="11" t="s">
        <v>261</v>
      </c>
      <c r="B57" s="11" t="s">
        <v>260</v>
      </c>
      <c r="C57" s="11" t="s">
        <v>279</v>
      </c>
    </row>
    <row r="58" spans="1:3" ht="13.5">
      <c r="A58" s="11" t="s">
        <v>262</v>
      </c>
      <c r="B58" s="11" t="s">
        <v>260</v>
      </c>
      <c r="C58" s="11" t="s">
        <v>280</v>
      </c>
    </row>
    <row r="59" spans="1:3" ht="13.5">
      <c r="A59" s="11" t="s">
        <v>263</v>
      </c>
      <c r="B59" s="11" t="s">
        <v>260</v>
      </c>
      <c r="C59" s="11" t="s">
        <v>281</v>
      </c>
    </row>
    <row r="60" spans="1:3" ht="13.5">
      <c r="A60" s="11" t="s">
        <v>264</v>
      </c>
      <c r="B60" s="11" t="s">
        <v>265</v>
      </c>
      <c r="C60" s="11" t="s">
        <v>193</v>
      </c>
    </row>
    <row r="61" spans="1:3" ht="13.5">
      <c r="A61" s="11" t="s">
        <v>266</v>
      </c>
      <c r="B61" s="11" t="s">
        <v>265</v>
      </c>
      <c r="C61" s="11" t="s">
        <v>282</v>
      </c>
    </row>
    <row r="62" spans="1:3" ht="13.5">
      <c r="A62" s="11" t="s">
        <v>267</v>
      </c>
      <c r="B62" s="11" t="s">
        <v>265</v>
      </c>
      <c r="C62" s="11" t="s">
        <v>195</v>
      </c>
    </row>
    <row r="63" spans="1:3" ht="13.5">
      <c r="A63" s="11" t="s">
        <v>268</v>
      </c>
      <c r="B63" s="11" t="s">
        <v>265</v>
      </c>
      <c r="C63" s="11" t="s">
        <v>283</v>
      </c>
    </row>
    <row r="64" spans="1:3" ht="13.5">
      <c r="A64" s="11" t="s">
        <v>269</v>
      </c>
      <c r="B64" s="11" t="s">
        <v>265</v>
      </c>
      <c r="C64" s="11" t="s">
        <v>284</v>
      </c>
    </row>
    <row r="65" spans="1:3" ht="13.5">
      <c r="A65" s="11" t="s">
        <v>270</v>
      </c>
      <c r="B65" s="11" t="s">
        <v>265</v>
      </c>
      <c r="C65" s="11" t="s">
        <v>276</v>
      </c>
    </row>
    <row r="66" spans="1:3" ht="13.5">
      <c r="A66" s="11" t="s">
        <v>271</v>
      </c>
      <c r="B66" s="11" t="s">
        <v>123</v>
      </c>
      <c r="C66" s="11" t="s">
        <v>285</v>
      </c>
    </row>
    <row r="67" spans="1:3" ht="13.5">
      <c r="A67" s="11" t="s">
        <v>124</v>
      </c>
      <c r="B67" s="11" t="s">
        <v>123</v>
      </c>
      <c r="C67" s="11" t="s">
        <v>286</v>
      </c>
    </row>
    <row r="68" spans="1:3" ht="13.5">
      <c r="A68" s="11" t="s">
        <v>125</v>
      </c>
      <c r="B68" s="11" t="s">
        <v>123</v>
      </c>
      <c r="C68" s="11" t="s">
        <v>287</v>
      </c>
    </row>
    <row r="69" spans="1:3" ht="13.5">
      <c r="A69" s="11" t="s">
        <v>126</v>
      </c>
      <c r="B69" s="11" t="s">
        <v>123</v>
      </c>
      <c r="C69" s="11" t="s">
        <v>216</v>
      </c>
    </row>
    <row r="70" spans="1:3" ht="13.5">
      <c r="A70" s="11" t="s">
        <v>127</v>
      </c>
      <c r="B70" s="11" t="s">
        <v>123</v>
      </c>
      <c r="C70" s="11" t="s">
        <v>217</v>
      </c>
    </row>
    <row r="71" spans="1:3" ht="13.5">
      <c r="A71" s="11" t="s">
        <v>128</v>
      </c>
      <c r="B71" s="11" t="s">
        <v>129</v>
      </c>
      <c r="C71" s="11" t="s">
        <v>207</v>
      </c>
    </row>
    <row r="72" spans="1:3" ht="13.5">
      <c r="A72" s="11" t="s">
        <v>130</v>
      </c>
      <c r="B72" s="11" t="s">
        <v>131</v>
      </c>
      <c r="C72" s="11" t="s">
        <v>218</v>
      </c>
    </row>
    <row r="73" spans="1:3" ht="13.5">
      <c r="A73" s="11" t="s">
        <v>132</v>
      </c>
      <c r="B73" s="11" t="s">
        <v>131</v>
      </c>
      <c r="C73" s="11" t="s">
        <v>219</v>
      </c>
    </row>
    <row r="74" spans="1:3" ht="13.5">
      <c r="A74" s="11" t="s">
        <v>133</v>
      </c>
      <c r="B74" s="11" t="s">
        <v>131</v>
      </c>
      <c r="C74" s="11" t="s">
        <v>220</v>
      </c>
    </row>
    <row r="75" spans="1:3" ht="13.5">
      <c r="A75" s="11" t="s">
        <v>134</v>
      </c>
      <c r="B75" s="11" t="s">
        <v>131</v>
      </c>
      <c r="C75" s="11" t="s">
        <v>221</v>
      </c>
    </row>
    <row r="76" spans="1:3" ht="13.5">
      <c r="A76" s="11" t="s">
        <v>135</v>
      </c>
      <c r="B76" s="11" t="s">
        <v>131</v>
      </c>
      <c r="C76" s="11" t="s">
        <v>222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210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209</v>
      </c>
    </row>
    <row r="3" spans="2:4" ht="12">
      <c r="B3" s="8" t="s">
        <v>52</v>
      </c>
      <c r="C3" s="3" t="s">
        <v>203</v>
      </c>
      <c r="D3" s="3" t="s">
        <v>214</v>
      </c>
    </row>
    <row r="4" spans="2:4" ht="12">
      <c r="B4" s="8" t="s">
        <v>53</v>
      </c>
      <c r="C4" s="3" t="s">
        <v>211</v>
      </c>
      <c r="D4" s="3"/>
    </row>
    <row r="5" spans="2:4" ht="12">
      <c r="B5" s="8" t="s">
        <v>54</v>
      </c>
      <c r="C5" s="3" t="s">
        <v>212</v>
      </c>
      <c r="D5" s="3"/>
    </row>
    <row r="6" spans="2:4" ht="12">
      <c r="B6" s="8" t="s">
        <v>55</v>
      </c>
      <c r="C6" s="3" t="s">
        <v>204</v>
      </c>
      <c r="D6" s="3" t="s">
        <v>214</v>
      </c>
    </row>
    <row r="7" spans="2:4" ht="12">
      <c r="B7" s="8" t="s">
        <v>56</v>
      </c>
      <c r="C7" s="3" t="s">
        <v>215</v>
      </c>
      <c r="D7" s="3"/>
    </row>
    <row r="8" spans="2:4" ht="12">
      <c r="B8" s="8" t="s">
        <v>57</v>
      </c>
      <c r="C8" s="3" t="s">
        <v>205</v>
      </c>
      <c r="D8" s="3" t="s">
        <v>214</v>
      </c>
    </row>
    <row r="9" spans="2:4" ht="12">
      <c r="B9" s="8" t="s">
        <v>58</v>
      </c>
      <c r="C9" s="3" t="s">
        <v>213</v>
      </c>
      <c r="D9" s="3" t="s">
        <v>214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208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D9" sqref="D9:D14"/>
    </sheetView>
  </sheetViews>
  <sheetFormatPr defaultColWidth="9.00390625" defaultRowHeight="13.5"/>
  <cols>
    <col min="1" max="1" width="7.125" style="0" customWidth="1"/>
    <col min="2" max="2" width="4.875" style="0" customWidth="1"/>
    <col min="3" max="3" width="26.50390625" style="0" customWidth="1"/>
    <col min="4" max="4" width="10.75390625" style="0" customWidth="1"/>
    <col min="5" max="5" width="10.375" style="0" customWidth="1"/>
    <col min="8" max="8" width="0" style="0" hidden="1" customWidth="1"/>
  </cols>
  <sheetData>
    <row r="1" ht="21.75" customHeight="1">
      <c r="A1" s="179" t="s">
        <v>450</v>
      </c>
    </row>
    <row r="2" spans="3:4" ht="35.25" customHeight="1">
      <c r="C2" s="248" t="s">
        <v>454</v>
      </c>
      <c r="D2" s="248"/>
    </row>
    <row r="3" ht="18" customHeight="1">
      <c r="B3" s="166" t="s">
        <v>451</v>
      </c>
    </row>
    <row r="4" ht="18" customHeight="1">
      <c r="B4" s="166" t="s">
        <v>449</v>
      </c>
    </row>
    <row r="5" ht="16.5" customHeight="1"/>
    <row r="6" spans="1:3" ht="18.75" customHeight="1">
      <c r="A6" t="s">
        <v>448</v>
      </c>
      <c r="C6" s="174"/>
    </row>
    <row r="7" ht="11.25" customHeight="1"/>
    <row r="8" spans="1:4" ht="14.25" customHeight="1">
      <c r="A8" s="167" t="s">
        <v>289</v>
      </c>
      <c r="B8" s="167"/>
      <c r="C8" s="167" t="s">
        <v>447</v>
      </c>
      <c r="D8" s="167" t="s">
        <v>198</v>
      </c>
    </row>
    <row r="9" spans="1:8" ht="14.25" customHeight="1">
      <c r="A9" s="242" t="s">
        <v>228</v>
      </c>
      <c r="B9" s="167">
        <v>1</v>
      </c>
      <c r="C9" s="174"/>
      <c r="D9" s="176"/>
      <c r="H9">
        <f>IF(C9="","",1)</f>
      </c>
    </row>
    <row r="10" spans="1:4" ht="14.25" customHeight="1">
      <c r="A10" s="243"/>
      <c r="B10" s="167">
        <v>2</v>
      </c>
      <c r="C10" s="174"/>
      <c r="D10" s="176"/>
    </row>
    <row r="11" spans="1:4" ht="14.25" customHeight="1">
      <c r="A11" s="244"/>
      <c r="B11" s="167">
        <v>3</v>
      </c>
      <c r="C11" s="174"/>
      <c r="D11" s="176"/>
    </row>
    <row r="12" spans="1:4" ht="14.25" customHeight="1">
      <c r="A12" s="245" t="s">
        <v>229</v>
      </c>
      <c r="B12" s="168">
        <v>1</v>
      </c>
      <c r="C12" s="175"/>
      <c r="D12" s="177"/>
    </row>
    <row r="13" spans="1:4" ht="14.25" customHeight="1">
      <c r="A13" s="246"/>
      <c r="B13" s="168">
        <v>2</v>
      </c>
      <c r="C13" s="175"/>
      <c r="D13" s="177"/>
    </row>
    <row r="14" spans="1:4" ht="14.25" customHeight="1">
      <c r="A14" s="247"/>
      <c r="B14" s="168">
        <v>3</v>
      </c>
      <c r="C14" s="175"/>
      <c r="D14" s="177"/>
    </row>
    <row r="15" ht="20.25" customHeight="1"/>
    <row r="16" spans="1:3" ht="18.75" customHeight="1">
      <c r="A16" t="s">
        <v>448</v>
      </c>
      <c r="C16" s="174"/>
    </row>
    <row r="17" ht="11.25" customHeight="1"/>
    <row r="18" spans="1:4" ht="14.25" customHeight="1">
      <c r="A18" s="167" t="s">
        <v>289</v>
      </c>
      <c r="B18" s="167"/>
      <c r="C18" s="167" t="s">
        <v>447</v>
      </c>
      <c r="D18" s="167" t="s">
        <v>198</v>
      </c>
    </row>
    <row r="19" spans="1:8" ht="14.25" customHeight="1">
      <c r="A19" s="242" t="s">
        <v>228</v>
      </c>
      <c r="B19" s="167">
        <v>1</v>
      </c>
      <c r="C19" s="174"/>
      <c r="D19" s="176"/>
      <c r="H19">
        <f>IF(C19="","",1)</f>
      </c>
    </row>
    <row r="20" spans="1:4" ht="14.25" customHeight="1">
      <c r="A20" s="243"/>
      <c r="B20" s="167">
        <v>2</v>
      </c>
      <c r="C20" s="174"/>
      <c r="D20" s="176"/>
    </row>
    <row r="21" spans="1:4" ht="14.25" customHeight="1">
      <c r="A21" s="244"/>
      <c r="B21" s="167">
        <v>3</v>
      </c>
      <c r="C21" s="174"/>
      <c r="D21" s="176"/>
    </row>
    <row r="22" spans="1:4" ht="14.25" customHeight="1">
      <c r="A22" s="245" t="s">
        <v>229</v>
      </c>
      <c r="B22" s="168">
        <v>1</v>
      </c>
      <c r="C22" s="175"/>
      <c r="D22" s="177"/>
    </row>
    <row r="23" spans="1:4" ht="14.25" customHeight="1">
      <c r="A23" s="246"/>
      <c r="B23" s="168">
        <v>2</v>
      </c>
      <c r="C23" s="175"/>
      <c r="D23" s="177"/>
    </row>
    <row r="24" spans="1:4" ht="14.25" customHeight="1">
      <c r="A24" s="247"/>
      <c r="B24" s="168">
        <v>3</v>
      </c>
      <c r="C24" s="175"/>
      <c r="D24" s="177"/>
    </row>
    <row r="25" ht="20.25" customHeight="1"/>
    <row r="26" spans="1:3" ht="18.75" customHeight="1">
      <c r="A26" t="s">
        <v>448</v>
      </c>
      <c r="C26" s="174"/>
    </row>
    <row r="27" ht="11.25" customHeight="1"/>
    <row r="28" spans="1:4" ht="14.25" customHeight="1">
      <c r="A28" s="167" t="s">
        <v>289</v>
      </c>
      <c r="B28" s="167"/>
      <c r="C28" s="167" t="s">
        <v>447</v>
      </c>
      <c r="D28" s="167" t="s">
        <v>198</v>
      </c>
    </row>
    <row r="29" spans="1:8" ht="14.25" customHeight="1">
      <c r="A29" s="242" t="s">
        <v>228</v>
      </c>
      <c r="B29" s="167">
        <v>1</v>
      </c>
      <c r="C29" s="174"/>
      <c r="D29" s="176"/>
      <c r="H29">
        <f>IF(C29="","",1)</f>
      </c>
    </row>
    <row r="30" spans="1:4" ht="14.25" customHeight="1">
      <c r="A30" s="243"/>
      <c r="B30" s="167">
        <v>2</v>
      </c>
      <c r="C30" s="174"/>
      <c r="D30" s="176"/>
    </row>
    <row r="31" spans="1:4" ht="14.25" customHeight="1">
      <c r="A31" s="244"/>
      <c r="B31" s="167">
        <v>3</v>
      </c>
      <c r="C31" s="174"/>
      <c r="D31" s="176"/>
    </row>
    <row r="32" spans="1:4" ht="14.25" customHeight="1">
      <c r="A32" s="245" t="s">
        <v>229</v>
      </c>
      <c r="B32" s="168">
        <v>1</v>
      </c>
      <c r="C32" s="175"/>
      <c r="D32" s="177"/>
    </row>
    <row r="33" spans="1:4" ht="14.25" customHeight="1">
      <c r="A33" s="246"/>
      <c r="B33" s="168">
        <v>2</v>
      </c>
      <c r="C33" s="175"/>
      <c r="D33" s="177"/>
    </row>
    <row r="34" spans="1:4" ht="14.25" customHeight="1">
      <c r="A34" s="247"/>
      <c r="B34" s="168">
        <v>3</v>
      </c>
      <c r="C34" s="175"/>
      <c r="D34" s="177"/>
    </row>
  </sheetData>
  <sheetProtection sheet="1" objects="1" scenarios="1" selectLockedCells="1"/>
  <mergeCells count="7">
    <mergeCell ref="A29:A31"/>
    <mergeCell ref="A32:A34"/>
    <mergeCell ref="C2:D2"/>
    <mergeCell ref="A9:A11"/>
    <mergeCell ref="A12:A14"/>
    <mergeCell ref="A19:A21"/>
    <mergeCell ref="A22:A24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29" t="str">
        <f>IF(エントリーシート!B1="",#REF!,エントリーシート!B1)&amp;"大会参加者数"</f>
        <v>サーキット第３戦大会参加者数</v>
      </c>
      <c r="B1" s="29"/>
      <c r="C1" s="29"/>
      <c r="D1" s="29"/>
      <c r="E1" s="178" t="s">
        <v>453</v>
      </c>
      <c r="F1" s="31"/>
      <c r="G1" s="23"/>
      <c r="H1" s="23"/>
    </row>
    <row r="2" spans="1:8" ht="24" customHeight="1">
      <c r="A2" s="23"/>
      <c r="B2" s="23"/>
      <c r="C2" s="46" t="s">
        <v>322</v>
      </c>
      <c r="D2" s="249">
        <f>IF('申込必要事項'!D3="","",'申込必要事項'!D3)</f>
      </c>
      <c r="E2" s="249"/>
      <c r="F2" s="249"/>
      <c r="G2" s="23"/>
      <c r="H2" s="23"/>
    </row>
    <row r="3" spans="1:8" ht="18" customHeight="1" thickBot="1">
      <c r="A3" s="23"/>
      <c r="B3" s="23"/>
      <c r="C3" s="23"/>
      <c r="D3" s="23"/>
      <c r="E3" s="23"/>
      <c r="F3" s="23"/>
      <c r="G3" s="23"/>
      <c r="H3" s="23"/>
    </row>
    <row r="4" spans="1:8" ht="14.25" customHeight="1" thickBot="1">
      <c r="A4" s="170" t="s">
        <v>289</v>
      </c>
      <c r="B4" s="171" t="s">
        <v>294</v>
      </c>
      <c r="C4" s="172" t="s">
        <v>232</v>
      </c>
      <c r="D4" s="170" t="s">
        <v>289</v>
      </c>
      <c r="E4" s="171" t="s">
        <v>294</v>
      </c>
      <c r="F4" s="173" t="s">
        <v>232</v>
      </c>
      <c r="G4" s="24"/>
      <c r="H4" s="23"/>
    </row>
    <row r="5" spans="1:8" ht="16.5" customHeight="1" thickTop="1">
      <c r="A5" s="250" t="s">
        <v>228</v>
      </c>
      <c r="B5" s="69" t="s">
        <v>329</v>
      </c>
      <c r="C5" s="65">
        <f>COUNTIF(エントリーシート!$F$13:$F$52,B5)</f>
        <v>0</v>
      </c>
      <c r="D5" s="250" t="s">
        <v>229</v>
      </c>
      <c r="E5" s="69" t="s">
        <v>329</v>
      </c>
      <c r="F5" s="25">
        <f>COUNTIF(エントリーシート!$Y$13:$Y$52,E5)</f>
        <v>0</v>
      </c>
      <c r="G5" s="26"/>
      <c r="H5" s="23"/>
    </row>
    <row r="6" spans="1:8" ht="16.5" customHeight="1">
      <c r="A6" s="251"/>
      <c r="B6" s="75" t="s">
        <v>359</v>
      </c>
      <c r="C6" s="56">
        <f>COUNTIF(エントリーシート!$F$13:$F$52,B6)</f>
        <v>0</v>
      </c>
      <c r="D6" s="251"/>
      <c r="E6" s="75" t="s">
        <v>359</v>
      </c>
      <c r="F6" s="27">
        <f>COUNTIF(エントリーシート!$Y$13:$Y$52,E6)</f>
        <v>0</v>
      </c>
      <c r="G6" s="26"/>
      <c r="H6" s="23"/>
    </row>
    <row r="7" spans="1:8" ht="16.5" customHeight="1">
      <c r="A7" s="251"/>
      <c r="B7" s="75" t="s">
        <v>360</v>
      </c>
      <c r="C7" s="56">
        <f>COUNTIF(エントリーシート!$F$13:$F$52,B7)</f>
        <v>0</v>
      </c>
      <c r="D7" s="251"/>
      <c r="E7" s="75" t="s">
        <v>360</v>
      </c>
      <c r="F7" s="27">
        <f>COUNTIF(エントリーシート!$Y$13:$Y$52,E7)</f>
        <v>0</v>
      </c>
      <c r="G7" s="26"/>
      <c r="H7" s="23"/>
    </row>
    <row r="8" spans="1:8" ht="16.5" customHeight="1">
      <c r="A8" s="251"/>
      <c r="B8" s="70" t="s">
        <v>361</v>
      </c>
      <c r="C8" s="56">
        <f>COUNTIF(エントリーシート!$F$13:$F$52,B8)</f>
        <v>0</v>
      </c>
      <c r="D8" s="251"/>
      <c r="E8" s="70" t="s">
        <v>361</v>
      </c>
      <c r="F8" s="27">
        <f>COUNTIF(エントリーシート!$Y$13:$Y$52,E8)</f>
        <v>0</v>
      </c>
      <c r="G8" s="26"/>
      <c r="H8" s="23"/>
    </row>
    <row r="9" spans="1:8" ht="16.5" customHeight="1">
      <c r="A9" s="251"/>
      <c r="B9" s="70" t="s">
        <v>362</v>
      </c>
      <c r="C9" s="56">
        <f>COUNTIF(エントリーシート!$F$13:$F$52,B9)</f>
        <v>0</v>
      </c>
      <c r="D9" s="251"/>
      <c r="E9" s="70" t="s">
        <v>362</v>
      </c>
      <c r="F9" s="27">
        <f>COUNTIF(エントリーシート!$Y$13:$Y$52,E9)</f>
        <v>0</v>
      </c>
      <c r="G9" s="26"/>
      <c r="H9" s="23"/>
    </row>
    <row r="10" spans="1:8" ht="16.5" customHeight="1">
      <c r="A10" s="251"/>
      <c r="B10" s="70" t="s">
        <v>363</v>
      </c>
      <c r="C10" s="56">
        <f>COUNTIF(エントリーシート!$F$13:$F$52,B10)</f>
        <v>0</v>
      </c>
      <c r="D10" s="251"/>
      <c r="E10" s="70" t="s">
        <v>363</v>
      </c>
      <c r="F10" s="27">
        <f>COUNTIF(エントリーシート!$Y$13:$Y$52,E10)</f>
        <v>0</v>
      </c>
      <c r="G10" s="26"/>
      <c r="H10" s="23"/>
    </row>
    <row r="11" spans="1:8" ht="16.5" customHeight="1">
      <c r="A11" s="251"/>
      <c r="B11" s="70" t="s">
        <v>364</v>
      </c>
      <c r="C11" s="56">
        <f>COUNTIF(エントリーシート!$F$13:$F$52,B11)</f>
        <v>0</v>
      </c>
      <c r="D11" s="251"/>
      <c r="E11" s="70" t="s">
        <v>378</v>
      </c>
      <c r="F11" s="27">
        <f>COUNTIF(エントリーシート!$Y$13:$Y$52,E11)</f>
        <v>0</v>
      </c>
      <c r="G11" s="26"/>
      <c r="H11" s="23"/>
    </row>
    <row r="12" spans="1:8" ht="16.5" customHeight="1">
      <c r="A12" s="251"/>
      <c r="B12" s="70" t="s">
        <v>365</v>
      </c>
      <c r="C12" s="56">
        <f>COUNTIF(エントリーシート!$F$13:$F$52,B12)</f>
        <v>0</v>
      </c>
      <c r="D12" s="251"/>
      <c r="E12" s="70" t="s">
        <v>379</v>
      </c>
      <c r="F12" s="27">
        <f>COUNTIF(エントリーシート!$Y$13:$Y$52,E12)</f>
        <v>0</v>
      </c>
      <c r="G12" s="26"/>
      <c r="H12" s="23"/>
    </row>
    <row r="13" spans="1:8" ht="16.5" customHeight="1">
      <c r="A13" s="251"/>
      <c r="B13" s="70" t="s">
        <v>366</v>
      </c>
      <c r="C13" s="56">
        <f>COUNTIF(エントリーシート!$F$13:$F$52,B13)</f>
        <v>0</v>
      </c>
      <c r="D13" s="251"/>
      <c r="E13" s="70" t="s">
        <v>366</v>
      </c>
      <c r="F13" s="27">
        <f>COUNTIF(エントリーシート!$Y$13:$Y$52,E13)</f>
        <v>0</v>
      </c>
      <c r="G13" s="26"/>
      <c r="H13" s="23"/>
    </row>
    <row r="14" spans="1:8" ht="16.5" customHeight="1">
      <c r="A14" s="251"/>
      <c r="B14" s="70" t="s">
        <v>367</v>
      </c>
      <c r="C14" s="56">
        <f>COUNTIF(エントリーシート!$F$13:$F$52,B14)</f>
        <v>0</v>
      </c>
      <c r="D14" s="251"/>
      <c r="E14" s="70" t="s">
        <v>367</v>
      </c>
      <c r="F14" s="27">
        <f>COUNTIF(エントリーシート!$Y$13:$Y$52,E14)</f>
        <v>0</v>
      </c>
      <c r="G14" s="26"/>
      <c r="H14" s="23"/>
    </row>
    <row r="15" spans="1:8" ht="16.5" customHeight="1">
      <c r="A15" s="251"/>
      <c r="B15" s="70" t="s">
        <v>368</v>
      </c>
      <c r="C15" s="56">
        <f>COUNTIF(エントリーシート!$F$13:$F$52,B15)</f>
        <v>0</v>
      </c>
      <c r="D15" s="251"/>
      <c r="E15" s="70" t="s">
        <v>368</v>
      </c>
      <c r="F15" s="27">
        <f>COUNTIF(エントリーシート!$Y$13:$Y$52,E15)</f>
        <v>0</v>
      </c>
      <c r="G15" s="26"/>
      <c r="H15" s="23"/>
    </row>
    <row r="16" spans="1:8" ht="16.5" customHeight="1">
      <c r="A16" s="251"/>
      <c r="B16" s="70" t="s">
        <v>369</v>
      </c>
      <c r="C16" s="56">
        <f>COUNTIF(エントリーシート!$F$13:$F$52,B16)</f>
        <v>0</v>
      </c>
      <c r="D16" s="251"/>
      <c r="E16" s="73" t="s">
        <v>369</v>
      </c>
      <c r="F16" s="27">
        <f>COUNTIF(エントリーシート!$Y$13:$Y$52,E16)</f>
        <v>0</v>
      </c>
      <c r="G16" s="26"/>
      <c r="H16" s="23"/>
    </row>
    <row r="17" spans="1:8" ht="16.5" customHeight="1">
      <c r="A17" s="251"/>
      <c r="B17" s="70" t="s">
        <v>370</v>
      </c>
      <c r="C17" s="56">
        <f>COUNTIF(エントリーシート!$F$13:$F$52,B17)</f>
        <v>0</v>
      </c>
      <c r="D17" s="251"/>
      <c r="E17" s="73" t="s">
        <v>370</v>
      </c>
      <c r="F17" s="27">
        <f>COUNTIF(エントリーシート!$Y$13:$Y$52,E17)</f>
        <v>0</v>
      </c>
      <c r="G17" s="26"/>
      <c r="H17" s="23"/>
    </row>
    <row r="18" spans="1:8" ht="16.5" customHeight="1">
      <c r="A18" s="251"/>
      <c r="B18" s="70" t="s">
        <v>371</v>
      </c>
      <c r="C18" s="56">
        <f>COUNTIF(エントリーシート!$F$13:$F$52,B18)</f>
        <v>0</v>
      </c>
      <c r="D18" s="251"/>
      <c r="E18" s="73" t="s">
        <v>371</v>
      </c>
      <c r="F18" s="27">
        <f>COUNTIF(エントリーシート!$Y$13:$Y$52,E18)</f>
        <v>0</v>
      </c>
      <c r="G18" s="26"/>
      <c r="H18" s="23"/>
    </row>
    <row r="19" spans="1:8" ht="16.5" customHeight="1">
      <c r="A19" s="251"/>
      <c r="B19" s="70" t="s">
        <v>372</v>
      </c>
      <c r="C19" s="56">
        <f>COUNTIF(エントリーシート!$F$13:$F$52,B19)</f>
        <v>0</v>
      </c>
      <c r="D19" s="251"/>
      <c r="E19" s="73" t="s">
        <v>372</v>
      </c>
      <c r="F19" s="27">
        <f>COUNTIF(エントリーシート!$Y$13:$Y$52,E19)</f>
        <v>0</v>
      </c>
      <c r="G19" s="26"/>
      <c r="H19" s="23"/>
    </row>
    <row r="20" spans="1:8" ht="16.5" customHeight="1">
      <c r="A20" s="251"/>
      <c r="B20" s="71" t="s">
        <v>373</v>
      </c>
      <c r="C20" s="56">
        <f>COUNTIF(エントリーシート!$F$13:$F$52,B20)</f>
        <v>0</v>
      </c>
      <c r="D20" s="251"/>
      <c r="E20" s="71" t="s">
        <v>373</v>
      </c>
      <c r="F20" s="27">
        <f>COUNTIF(エントリーシート!$Y$13:$Y$52,E20)</f>
        <v>0</v>
      </c>
      <c r="G20" s="26"/>
      <c r="H20" s="23"/>
    </row>
    <row r="21" spans="1:8" ht="16.5" customHeight="1">
      <c r="A21" s="251"/>
      <c r="B21" s="71" t="s">
        <v>374</v>
      </c>
      <c r="C21" s="56">
        <f>COUNTIF(エントリーシート!$F$13:$F$52,B21)</f>
        <v>0</v>
      </c>
      <c r="D21" s="251"/>
      <c r="E21" s="71" t="s">
        <v>374</v>
      </c>
      <c r="F21" s="27">
        <f>COUNTIF(エントリーシート!$Y$13:$Y$52,E21)</f>
        <v>0</v>
      </c>
      <c r="G21" s="26"/>
      <c r="H21" s="23"/>
    </row>
    <row r="22" spans="1:8" ht="16.5" customHeight="1">
      <c r="A22" s="251"/>
      <c r="B22" s="71" t="s">
        <v>375</v>
      </c>
      <c r="C22" s="56">
        <f>COUNTIF(エントリーシート!$F$13:$F$52,B22)</f>
        <v>0</v>
      </c>
      <c r="D22" s="251"/>
      <c r="E22" s="71" t="s">
        <v>375</v>
      </c>
      <c r="F22" s="27">
        <f>COUNTIF(エントリーシート!$Y$13:$Y$52,E22)</f>
        <v>0</v>
      </c>
      <c r="G22" s="26"/>
      <c r="H22" s="23"/>
    </row>
    <row r="23" spans="1:8" ht="16.5" customHeight="1">
      <c r="A23" s="251"/>
      <c r="B23" s="71" t="s">
        <v>376</v>
      </c>
      <c r="C23" s="56">
        <f>COUNTIF(エントリーシート!$F$13:$F$52,B23)</f>
        <v>0</v>
      </c>
      <c r="D23" s="251"/>
      <c r="E23" s="71" t="s">
        <v>376</v>
      </c>
      <c r="F23" s="27">
        <f>COUNTIF(エントリーシート!$Y$13:$Y$52,E23)</f>
        <v>0</v>
      </c>
      <c r="G23" s="23"/>
      <c r="H23" s="23"/>
    </row>
    <row r="24" spans="1:8" ht="16.5" customHeight="1">
      <c r="A24" s="251"/>
      <c r="B24" s="71" t="s">
        <v>377</v>
      </c>
      <c r="C24" s="56">
        <f>COUNTIF(エントリーシート!$F$13:$F$52,B24)</f>
        <v>0</v>
      </c>
      <c r="D24" s="251"/>
      <c r="E24" s="73" t="s">
        <v>377</v>
      </c>
      <c r="F24" s="27">
        <f>COUNTIF(エントリーシート!$Y$13:$Y$52,E24)</f>
        <v>0</v>
      </c>
      <c r="G24" s="23"/>
      <c r="H24" s="23"/>
    </row>
    <row r="25" spans="1:8" ht="16.5" customHeight="1" thickBot="1">
      <c r="A25" s="252"/>
      <c r="B25" s="72"/>
      <c r="C25" s="57">
        <f>COUNTIF(エントリーシート!$F$13:$F$52,B25)</f>
        <v>0</v>
      </c>
      <c r="D25" s="252"/>
      <c r="E25" s="74"/>
      <c r="F25" s="36">
        <f>COUNTIF(エントリーシート!$Y$13:$Y$52,E25)</f>
        <v>0</v>
      </c>
      <c r="G25" s="23"/>
      <c r="H25" s="23"/>
    </row>
    <row r="26" spans="1:8" ht="16.5" customHeight="1" thickBot="1">
      <c r="A26" s="51"/>
      <c r="B26" s="52"/>
      <c r="C26" s="53"/>
      <c r="D26" s="51"/>
      <c r="E26" s="54"/>
      <c r="F26" s="55"/>
      <c r="G26" s="23"/>
      <c r="H26" s="23"/>
    </row>
    <row r="27" spans="1:8" ht="16.5" customHeight="1">
      <c r="A27" s="253" t="s">
        <v>228</v>
      </c>
      <c r="B27" s="108" t="s">
        <v>380</v>
      </c>
      <c r="C27" s="66">
        <f>IF(COUNTIF(エントリーシート!$H$13:$H$52,"A")&gt;=4,1,0)+IF(COUNTIF(エントリーシート!$H$13:$H$52,"B")&gt;=4,1,0)+IF(COUNTIF(エントリーシート!$H$13:$H$52,"C")&gt;=4,1,0)+IF(COUNTIF(エントリーシート!$H$13:$H$52,"D")&gt;=4,1,0)+IF(COUNTIF(エントリーシート!$H$13:$H$52,"D")&gt;=4,1,0)</f>
        <v>0</v>
      </c>
      <c r="D27" s="253" t="s">
        <v>229</v>
      </c>
      <c r="E27" s="108" t="s">
        <v>380</v>
      </c>
      <c r="F27" s="66">
        <f>IF(COUNTIF(エントリーシート!$AA$13:$AA$52,"A")&gt;=4,1,0)+IF(COUNTIF(エントリーシート!$AA$13:$AA$52,"B")&gt;=4,1,0)+IF(COUNTIF(エントリーシート!$AA$13:$AA$52,"C")&gt;=4,1,0)+IF(COUNTIF(エントリーシート!$AA$13:$AA$52,"D")&gt;=4,1,0)</f>
        <v>0</v>
      </c>
      <c r="G27" s="23"/>
      <c r="H27" s="23"/>
    </row>
    <row r="28" spans="1:8" ht="16.5" customHeight="1">
      <c r="A28" s="254"/>
      <c r="B28" s="109" t="s">
        <v>381</v>
      </c>
      <c r="C28" s="56">
        <f>IF(COUNTIF(エントリーシート!$J$13:$J$52,"A")&gt;=4,1,0)+IF(COUNTIF(エントリーシート!$J$13:$J$52,"B")&gt;=4,1,0)+IF(COUNTIF(エントリーシート!$J$13:$J$52,"C")&gt;=4,1,0)+IF(COUNTIF(エントリーシート!$J$13:$J$52,"D")&gt;=4,1,0)</f>
        <v>0</v>
      </c>
      <c r="D28" s="254"/>
      <c r="E28" s="109" t="s">
        <v>381</v>
      </c>
      <c r="F28" s="56">
        <f>IF(COUNTIF(エントリーシート!$AC$13:$AC$52,"A")&gt;=4,1,0)+IF(COUNTIF(エントリーシート!$AC$13:$AC$52,"B")&gt;=4,1,0)+IF(COUNTIF(エントリーシート!$AC$13:$AC$52,"C")&gt;=4,1,0)+IF(COUNTIF(エントリーシート!$AC$13:$AC$52,"D")&gt;=4,1,0)</f>
        <v>0</v>
      </c>
      <c r="G28" s="23"/>
      <c r="H28" s="23"/>
    </row>
    <row r="29" spans="1:8" ht="16.5" customHeight="1" thickBot="1">
      <c r="A29" s="256"/>
      <c r="B29" s="110" t="s">
        <v>382</v>
      </c>
      <c r="C29" s="164">
        <f>IF(COUNTIF(エントリーシート!$L$13:$L$52,"A")&gt;=4,1,0)+IF(COUNTIF(エントリーシート!$L$13:$L$52,"B")&gt;=4,1,0)+IF(COUNTIF(エントリーシート!$L$13:$L$52,"C")&gt;=4,1,0)+IF(COUNTIF(エントリーシート!$L$13:$L$52,"D")&gt;=4,1,0)</f>
        <v>0</v>
      </c>
      <c r="D29" s="255"/>
      <c r="E29" s="110" t="s">
        <v>382</v>
      </c>
      <c r="F29" s="57">
        <f>IF(COUNTIF(エントリーシート!$AE$13:$AE$52,"A")&gt;=4,1,0)+IF(COUNTIF(エントリーシート!$AE$13:$AE$52,"B")&gt;=4,1,0)+IF(COUNTIF(エントリーシート!$AE$13:$AE$52,"C")&gt;=4,1,0)+IF(COUNTIF(エントリーシート!$AE$13:$AE$52,"D")&gt;=4,1,0)</f>
        <v>0</v>
      </c>
      <c r="G29" s="23"/>
      <c r="H29" s="23"/>
    </row>
    <row r="30" spans="1:8" ht="16.5" customHeight="1" thickBot="1">
      <c r="A30" s="163" t="s">
        <v>445</v>
      </c>
      <c r="B30" s="165" t="s">
        <v>446</v>
      </c>
      <c r="C30" s="169">
        <f>SUM('混合リレー'!H9:H34)</f>
        <v>0</v>
      </c>
      <c r="D30" s="26"/>
      <c r="E30" s="77"/>
      <c r="F30" s="77"/>
      <c r="G30" s="23"/>
      <c r="H30" s="23"/>
    </row>
    <row r="31" spans="1:8" ht="18.75" customHeight="1">
      <c r="A31" s="23"/>
      <c r="B31" s="200"/>
      <c r="C31" s="200"/>
      <c r="D31" s="200"/>
      <c r="E31" s="200"/>
      <c r="F31" s="200"/>
      <c r="G31" s="201"/>
      <c r="H31" s="23"/>
    </row>
    <row r="32" spans="2:7" ht="18.75" customHeight="1">
      <c r="B32" s="202"/>
      <c r="C32" s="200"/>
      <c r="D32" s="202"/>
      <c r="E32" s="202"/>
      <c r="F32" s="200"/>
      <c r="G32" s="203"/>
    </row>
    <row r="33" spans="2:7" ht="18.75" customHeight="1">
      <c r="B33" s="202"/>
      <c r="C33" s="200"/>
      <c r="D33" s="202"/>
      <c r="E33" s="202"/>
      <c r="F33" s="200"/>
      <c r="G33" s="203"/>
    </row>
    <row r="34" spans="2:7" ht="18.75" customHeight="1">
      <c r="B34" s="202"/>
      <c r="C34" s="200"/>
      <c r="D34" s="202"/>
      <c r="E34" s="202"/>
      <c r="F34" s="200"/>
      <c r="G34" s="203"/>
    </row>
    <row r="35" spans="2:7" ht="18.75" customHeight="1">
      <c r="B35" s="202"/>
      <c r="C35" s="200"/>
      <c r="D35" s="202"/>
      <c r="E35" s="202"/>
      <c r="F35" s="200"/>
      <c r="G35" s="203"/>
    </row>
    <row r="36" spans="2:7" ht="18.75" customHeight="1">
      <c r="B36" s="202"/>
      <c r="C36" s="202"/>
      <c r="D36" s="202"/>
      <c r="E36" s="202"/>
      <c r="F36" s="200"/>
      <c r="G36" s="203"/>
    </row>
    <row r="37" spans="2:7" ht="18.75" customHeight="1">
      <c r="B37" s="202"/>
      <c r="C37" s="200"/>
      <c r="D37" s="202"/>
      <c r="E37" s="202"/>
      <c r="F37" s="200"/>
      <c r="G37" s="203"/>
    </row>
    <row r="38" spans="2:7" ht="18.75" customHeight="1">
      <c r="B38" s="202"/>
      <c r="C38" s="200"/>
      <c r="D38" s="202"/>
      <c r="E38" s="202"/>
      <c r="F38" s="200"/>
      <c r="G38" s="203"/>
    </row>
    <row r="39" spans="2:7" ht="18.75" customHeight="1">
      <c r="B39" s="202"/>
      <c r="C39" s="200"/>
      <c r="D39" s="202"/>
      <c r="E39" s="202"/>
      <c r="F39" s="200"/>
      <c r="G39" s="203"/>
    </row>
    <row r="40" spans="2:7" ht="18.75" customHeight="1">
      <c r="B40" s="202"/>
      <c r="C40" s="200"/>
      <c r="D40" s="202"/>
      <c r="E40" s="202"/>
      <c r="F40" s="200"/>
      <c r="G40" s="203"/>
    </row>
    <row r="41" spans="2:7" ht="18.75" customHeight="1">
      <c r="B41" s="202"/>
      <c r="C41" s="200"/>
      <c r="D41" s="202"/>
      <c r="E41" s="202"/>
      <c r="F41" s="200"/>
      <c r="G41" s="203"/>
    </row>
    <row r="42" spans="2:7" ht="18.75" customHeight="1">
      <c r="B42" s="202"/>
      <c r="C42" s="202"/>
      <c r="D42" s="202"/>
      <c r="E42" s="202"/>
      <c r="F42" s="202"/>
      <c r="G42" s="203"/>
    </row>
    <row r="43" spans="2:7" ht="18.75" customHeight="1">
      <c r="B43" s="203"/>
      <c r="C43" s="203"/>
      <c r="D43" s="203"/>
      <c r="E43" s="203"/>
      <c r="F43" s="203"/>
      <c r="G43" s="203"/>
    </row>
  </sheetData>
  <sheetProtection sheet="1" selectLockedCells="1"/>
  <mergeCells count="5">
    <mergeCell ref="D2:F2"/>
    <mergeCell ref="A5:A25"/>
    <mergeCell ref="D5:D25"/>
    <mergeCell ref="D27:D29"/>
    <mergeCell ref="A27:A29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FJ-USER</cp:lastModifiedBy>
  <cp:lastPrinted>2024-04-20T13:11:47Z</cp:lastPrinted>
  <dcterms:created xsi:type="dcterms:W3CDTF">2008-02-20T03:31:46Z</dcterms:created>
  <dcterms:modified xsi:type="dcterms:W3CDTF">2024-04-27T23:33:52Z</dcterms:modified>
  <cp:category/>
  <cp:version/>
  <cp:contentType/>
  <cp:contentStatus/>
</cp:coreProperties>
</file>