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申込入力シート(様式1)" sheetId="3" r:id="rId3"/>
    <sheet name="リレー(様式2)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3">'リレー(様式2)'!$B$1:$S$91</definedName>
    <definedName name="_xlnm.Print_Area" localSheetId="0">'最初にご確認ください'!$B$1:$Q$71</definedName>
    <definedName name="_xlnm.Print_Area" localSheetId="8">'参加人数'!$A$1:$F$32</definedName>
    <definedName name="_xlnm.Print_Area" localSheetId="2">'申込入力シート(様式1)'!$A$1:$AK$62</definedName>
    <definedName name="_xlnm.Print_Titles" localSheetId="2">'申込入力シート(様式1)'!$1:$11</definedName>
  </definedNames>
  <calcPr fullCalcOnLoad="1"/>
</workbook>
</file>

<file path=xl/comments3.xml><?xml version="1.0" encoding="utf-8"?>
<comments xmlns="http://schemas.openxmlformats.org/spreadsheetml/2006/main">
  <authors>
    <author>TF-19</author>
    <author>kawasaki</author>
  </authors>
  <commentList>
    <comment ref="C13" authorId="0">
      <text>
        <r>
          <rPr>
            <sz val="9"/>
            <rFont val="ＭＳ Ｐゴシック"/>
            <family val="3"/>
          </rPr>
          <t xml:space="preserve">合計５文字になるように、間に
スペースを入れて入力する。６文字以上の場合はそのまま入力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半角ｶﾀｶﾅで入力
</t>
        </r>
      </text>
    </comment>
    <comment ref="F13" authorId="1">
      <text>
        <r>
          <rPr>
            <sz val="9"/>
            <rFont val="ＭＳ Ｐゴシック"/>
            <family val="3"/>
          </rPr>
          <t xml:space="preserve">半角数字
</t>
        </r>
      </text>
    </comment>
    <comment ref="Y13" authorId="0">
      <text>
        <r>
          <rPr>
            <sz val="9"/>
            <rFont val="ＭＳ Ｐゴシック"/>
            <family val="3"/>
          </rPr>
          <t xml:space="preserve">合計５文字になるように、間に
スペースを入れて入力する。６文字以上の場合はそのまま入力
</t>
        </r>
      </text>
    </comment>
    <comment ref="Z13" authorId="0">
      <text>
        <r>
          <rPr>
            <sz val="9"/>
            <rFont val="ＭＳ Ｐゴシック"/>
            <family val="3"/>
          </rPr>
          <t xml:space="preserve">半角ｶﾀｶﾅで入力
</t>
        </r>
      </text>
    </comment>
    <comment ref="AB13" authorId="1">
      <text>
        <r>
          <rPr>
            <sz val="9"/>
            <rFont val="ＭＳ Ｐゴシック"/>
            <family val="3"/>
          </rPr>
          <t xml:space="preserve">半角数字
</t>
        </r>
      </text>
    </comment>
  </commentList>
</comments>
</file>

<file path=xl/sharedStrings.xml><?xml version="1.0" encoding="utf-8"?>
<sst xmlns="http://schemas.openxmlformats.org/spreadsheetml/2006/main" count="917" uniqueCount="444">
  <si>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</si>
  <si>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</si>
  <si>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</si>
  <si>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</si>
  <si>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</si>
  <si>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</si>
  <si>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</si>
  <si>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</si>
  <si>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</si>
  <si>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</si>
  <si>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</si>
  <si>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</si>
  <si>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</si>
  <si>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</si>
  <si>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</si>
  <si>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</si>
  <si>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</si>
  <si>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</si>
  <si>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</si>
  <si>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</si>
  <si>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</si>
  <si>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</si>
  <si>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</si>
  <si>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</si>
  <si>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</si>
  <si>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</si>
  <si>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</si>
  <si>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</si>
  <si>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</si>
  <si>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</si>
  <si>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</si>
  <si>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</si>
  <si>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</si>
  <si>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</si>
  <si>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</si>
  <si>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</si>
  <si>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</si>
  <si>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</si>
  <si>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</si>
  <si>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</si>
  <si>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</si>
  <si>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</si>
  <si>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</si>
  <si>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</si>
  <si>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</si>
  <si>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</si>
  <si>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</si>
  <si>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</si>
  <si>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</si>
  <si>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</si>
  <si>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</si>
  <si>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</si>
  <si>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</si>
  <si>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</si>
  <si>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</si>
  <si>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</si>
  <si>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</si>
  <si>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</si>
  <si>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</si>
  <si>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</si>
  <si>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</si>
  <si>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</si>
  <si>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</si>
  <si>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</si>
  <si>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</si>
  <si>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</si>
  <si>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</si>
  <si>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</si>
  <si>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</si>
  <si>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</si>
  <si>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</si>
  <si>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</si>
  <si>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</si>
  <si>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</si>
  <si>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</si>
  <si>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</si>
  <si>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</si>
  <si>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</si>
  <si>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</si>
  <si>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</si>
  <si>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</si>
  <si>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</si>
  <si>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</si>
  <si>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</si>
  <si>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</si>
  <si>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</si>
  <si>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</si>
  <si>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</si>
  <si>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</si>
  <si>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</si>
  <si>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</si>
  <si>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</si>
  <si>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</si>
  <si>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</si>
  <si>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</si>
  <si>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</si>
  <si>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</si>
  <si>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</si>
  <si>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</si>
  <si>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</si>
  <si>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</si>
  <si>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</si>
  <si>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</si>
  <si>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</si>
  <si>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</si>
  <si>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</si>
  <si>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</si>
  <si>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</si>
  <si>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</si>
  <si>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</si>
  <si>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</si>
  <si>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</si>
  <si>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</si>
  <si>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</si>
  <si>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</si>
  <si>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</si>
  <si>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</si>
  <si>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</si>
  <si>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</si>
  <si>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</si>
  <si>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</si>
  <si>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</si>
  <si>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</si>
  <si>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</si>
  <si>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</si>
  <si>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</si>
  <si>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</si>
  <si>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</si>
  <si>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</si>
  <si>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</si>
  <si>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</si>
  <si>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</si>
  <si>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</si>
  <si>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</si>
  <si>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</si>
  <si>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</si>
  <si>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</si>
  <si>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</si>
  <si>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</si>
  <si>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</si>
  <si>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</si>
  <si>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</si>
  <si>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</si>
  <si>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</si>
  <si>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</si>
  <si>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</si>
  <si>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</si>
  <si>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</si>
  <si>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</si>
  <si>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</si>
  <si>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</si>
  <si>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</si>
  <si>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</si>
  <si>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</si>
  <si>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</si>
  <si>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</si>
  <si>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</si>
  <si>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</si>
  <si>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</si>
  <si>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</si>
  <si>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</si>
  <si>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</si>
  <si>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</si>
  <si>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</si>
  <si>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</si>
  <si>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</si>
  <si>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</si>
  <si>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</si>
  <si>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</si>
  <si>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</si>
  <si>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</si>
  <si>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</si>
  <si>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</si>
  <si>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</si>
  <si>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</si>
  <si>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</si>
  <si>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</si>
  <si>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</si>
  <si>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</si>
  <si>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</si>
  <si>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</si>
  <si>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</si>
  <si>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</si>
  <si>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</si>
  <si>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</si>
  <si>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</si>
  <si>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</si>
  <si>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</si>
  <si>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</si>
  <si>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</si>
  <si>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</si>
  <si>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</si>
  <si>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</si>
  <si>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</si>
  <si>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</si>
  <si>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</si>
  <si>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</si>
  <si>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</si>
  <si>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</si>
  <si>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</si>
  <si>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</si>
  <si>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</si>
  <si>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</si>
  <si>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</si>
  <si>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</si>
  <si>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</si>
  <si>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</si>
  <si>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</si>
  <si>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</si>
  <si>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</si>
  <si>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</si>
  <si>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</si>
  <si>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</si>
  <si>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</si>
  <si>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</si>
  <si>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</si>
  <si>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</si>
  <si>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</si>
  <si>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</si>
  <si>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</si>
  <si>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</si>
  <si>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</si>
  <si>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</si>
  <si>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</si>
  <si>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</si>
  <si>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</si>
  <si>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</si>
  <si>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</si>
  <si>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</si>
  <si>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</si>
  <si>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</si>
  <si>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</si>
  <si>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</si>
  <si>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</si>
  <si>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</si>
  <si>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</si>
  <si>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</si>
  <si>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</si>
  <si>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</si>
  <si>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</si>
  <si>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</si>
  <si>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</si>
  <si>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</si>
  <si>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</si>
  <si>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</si>
  <si>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</si>
  <si>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</si>
  <si>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</si>
  <si>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</si>
  <si>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</si>
  <si>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</si>
  <si>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</si>
  <si>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</si>
  <si>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</si>
  <si>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</si>
  <si>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</si>
  <si>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</si>
  <si>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</si>
  <si>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</si>
  <si>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</si>
  <si>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</si>
  <si>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</si>
  <si>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</si>
  <si>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</si>
  <si>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</si>
  <si>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</si>
  <si>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</si>
  <si>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</si>
  <si>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</si>
  <si>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</si>
  <si>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</si>
  <si>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</si>
  <si>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</si>
  <si>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</si>
  <si>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</si>
  <si>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</si>
  <si>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</si>
  <si>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</si>
  <si>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</si>
  <si>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</si>
  <si>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</si>
  <si>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</si>
  <si>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</si>
  <si>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</si>
  <si>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</si>
  <si>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</si>
  <si>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</si>
  <si>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</si>
  <si>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</si>
  <si>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</si>
  <si>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</si>
  <si>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</si>
  <si>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</si>
  <si>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</si>
  <si>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</si>
  <si>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</si>
  <si>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</si>
  <si>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</si>
  <si>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</si>
  <si>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</si>
  <si>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</si>
  <si>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</si>
  <si>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</si>
  <si>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</si>
  <si>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</si>
  <si>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参加種目は種別を入力すると、種目リストに実施種目が選択できるようになっています。必ずリストより選択してください。</t>
  </si>
  <si>
    <t>種　　目</t>
  </si>
  <si>
    <t>200m</t>
  </si>
  <si>
    <t>申込み種目１</t>
  </si>
  <si>
    <t>申込み種目２</t>
  </si>
  <si>
    <t>学校名</t>
  </si>
  <si>
    <t>帯広第一</t>
  </si>
  <si>
    <t>帯広東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</si>
  <si>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</si>
  <si>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</si>
  <si>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</si>
  <si>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</si>
  <si>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</si>
  <si>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</si>
  <si>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</si>
  <si>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氏　名</t>
  </si>
  <si>
    <t>大会名</t>
  </si>
  <si>
    <t>学校名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</si>
  <si>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</si>
  <si>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</si>
  <si>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</si>
  <si>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</si>
  <si>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</si>
  <si>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</si>
  <si>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</si>
  <si>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</si>
  <si>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</si>
  <si>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</si>
  <si>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</si>
  <si>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</si>
  <si>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</si>
  <si>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</si>
  <si>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</si>
  <si>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</si>
  <si>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</si>
  <si>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</si>
  <si>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</si>
  <si>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</si>
  <si>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</si>
  <si>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</si>
  <si>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緊急連絡先</t>
  </si>
  <si>
    <t>電話(携帯)</t>
  </si>
  <si>
    <t>氏 名</t>
  </si>
  <si>
    <t>連絡先</t>
  </si>
  <si>
    <t>所属名</t>
  </si>
  <si>
    <t>3年100m</t>
  </si>
  <si>
    <t>4年100m</t>
  </si>
  <si>
    <t>5年100m</t>
  </si>
  <si>
    <t>6年100m</t>
  </si>
  <si>
    <t>5年800m</t>
  </si>
  <si>
    <t>4年800m</t>
  </si>
  <si>
    <t>5年1500m</t>
  </si>
  <si>
    <t>6年1500m</t>
  </si>
  <si>
    <t>5年走高跳</t>
  </si>
  <si>
    <t>6年走高跳</t>
  </si>
  <si>
    <t>4年走幅跳</t>
  </si>
  <si>
    <t>5年走幅跳</t>
  </si>
  <si>
    <t>6年走幅跳</t>
  </si>
  <si>
    <t>6年砲丸投</t>
  </si>
  <si>
    <t>6年800m</t>
  </si>
  <si>
    <t>帯広小</t>
  </si>
  <si>
    <t>芽室小</t>
  </si>
  <si>
    <t>3年800m</t>
  </si>
  <si>
    <t>4年4×100mR</t>
  </si>
  <si>
    <t>5年4×100mR</t>
  </si>
  <si>
    <t>6年4×100mR</t>
  </si>
  <si>
    <t>チーム名</t>
  </si>
  <si>
    <t>氏　　　名</t>
  </si>
  <si>
    <t>所属名の後ろには、小学校の場合は「小」少年団の場合は「少年団」など</t>
  </si>
  <si>
    <r>
      <t>・</t>
    </r>
    <r>
      <rPr>
        <sz val="12"/>
        <color indexed="10"/>
        <rFont val="ＭＳ ゴシック"/>
        <family val="3"/>
      </rPr>
      <t>大会の最高記録</t>
    </r>
    <r>
      <rPr>
        <sz val="12"/>
        <rFont val="ＭＳ ゴシック"/>
        <family val="3"/>
      </rPr>
      <t>を入力してください。記録がない場合は練習記録でも可とする。</t>
    </r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</si>
  <si>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</si>
  <si>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</si>
  <si>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>リレーメンバーには○をリストより選択してください。１チーム５名まで。</t>
  </si>
  <si>
    <t>ﾘﾚｰ</t>
  </si>
  <si>
    <t>【男子】</t>
  </si>
  <si>
    <t>【女子】</t>
  </si>
  <si>
    <t>例）帯広小、新得少年団、音更東小、池田陸上クラブ</t>
  </si>
  <si>
    <t>5年80mH</t>
  </si>
  <si>
    <t>6年80mH</t>
  </si>
  <si>
    <t>4年ｼﾞｬﾍﾞﾘｯｸﾎﾞｰﾙ投</t>
  </si>
  <si>
    <t>5年ｼﾞｬﾍﾞﾘｯｸﾎﾞｰﾙ投</t>
  </si>
  <si>
    <t>6年ｼﾞｬﾍﾞﾘｯｸﾎﾞｰﾙ投</t>
  </si>
  <si>
    <t>○</t>
  </si>
  <si>
    <t>ﾄｶﾁ ﾀﾛｳ</t>
  </si>
  <si>
    <t>ﾄｶﾁ ﾊﾅｺ</t>
  </si>
  <si>
    <t>学校名(8文字以内)</t>
  </si>
  <si>
    <t>８文字以内</t>
  </si>
  <si>
    <t>3年ｼﾞｬﾍﾞﾘｯｸﾎﾞｰﾙ投</t>
  </si>
  <si>
    <t>申込み必要事項のシートに学校名を全角にて入力してください。８字程度を限度とする。</t>
  </si>
  <si>
    <t>　【例】小学記録会申込（三条小）</t>
  </si>
  <si>
    <t>様式１－１</t>
  </si>
  <si>
    <t>様式１－２</t>
  </si>
  <si>
    <t>【男女混合】</t>
  </si>
  <si>
    <t>※参加しないチームの種目名の欄は空欄にしてください。</t>
  </si>
  <si>
    <t>※最高記録も必ず入れてください。予選の組み分けに必要です。（練習記録も可）</t>
  </si>
  <si>
    <t>男</t>
  </si>
  <si>
    <t>女</t>
  </si>
  <si>
    <t>ｺﾝﾊﾞｲﾝﾄﾞ</t>
  </si>
  <si>
    <t>6年80mH</t>
  </si>
  <si>
    <t>混合</t>
  </si>
  <si>
    <t>5･6年混合4×100mR</t>
  </si>
  <si>
    <t>16.23</t>
  </si>
  <si>
    <t>A</t>
  </si>
  <si>
    <t>（混合は６名まで）</t>
  </si>
  <si>
    <t>ﾘﾚｰ</t>
  </si>
  <si>
    <t>参加校（ﾁｰﾑ)確認用</t>
  </si>
  <si>
    <t>学校名(所属名)</t>
  </si>
  <si>
    <t>※送付不要</t>
  </si>
  <si>
    <t>※リレーに参加しない場合は送付は不要です。</t>
  </si>
  <si>
    <r>
      <t>リレー</t>
    </r>
    <r>
      <rPr>
        <b/>
        <sz val="9"/>
        <rFont val="ＭＳ Ｐゴシック"/>
        <family val="3"/>
      </rPr>
      <t>(混合含)</t>
    </r>
  </si>
  <si>
    <t>小学生男子</t>
  </si>
  <si>
    <t>小学生女子</t>
  </si>
  <si>
    <t>氏名</t>
  </si>
  <si>
    <t>6年ｺﾝﾊﾞｲﾝﾄﾞA</t>
  </si>
  <si>
    <t>6年ｺﾝﾊﾞｲﾝﾄﾞB</t>
  </si>
  <si>
    <t>混合4×100mR</t>
  </si>
  <si>
    <t>小学生陸上競技大会(帯広会場)</t>
  </si>
  <si>
    <t>事務所への持参</t>
  </si>
  <si>
    <t>指定口座への振り込み</t>
  </si>
  <si>
    <t>3.55</t>
  </si>
  <si>
    <r>
      <t xml:space="preserve">審判員手伝　氏名
</t>
    </r>
    <r>
      <rPr>
        <sz val="12"/>
        <rFont val="ＭＳ Ｐゴシック"/>
        <family val="3"/>
      </rPr>
      <t>（可能な方は是非お願いします）</t>
    </r>
  </si>
  <si>
    <t>4年</t>
  </si>
  <si>
    <t>5年</t>
  </si>
  <si>
    <t>6年</t>
  </si>
  <si>
    <t>4年100m</t>
  </si>
  <si>
    <t>16.99</t>
  </si>
  <si>
    <t>4年走幅跳</t>
  </si>
  <si>
    <t>混合</t>
  </si>
  <si>
    <t>男女合計</t>
  </si>
  <si>
    <t>5年4×100mR</t>
  </si>
  <si>
    <t>ｱｽﾘｰﾄﾌﾞﾌﾞｽ</t>
  </si>
  <si>
    <t>ｱｽﾘｰﾄﾌﾞﾌﾞｽ</t>
  </si>
  <si>
    <t>入力不要</t>
  </si>
  <si>
    <t>連番</t>
  </si>
  <si>
    <t>ｱｽﾘｰﾄﾋﾞﾌﾞｽ(ゼッケン)入力は不要</t>
  </si>
  <si>
    <t>帯広翔</t>
  </si>
  <si>
    <t>ｱｽﾘｰﾄﾋﾞﾌﾞｽ</t>
  </si>
  <si>
    <t>※ｱｽﾘｰﾄﾌﾞﾌﾞｽ欄は入不要</t>
  </si>
  <si>
    <t>十勝陸上競技協会主催大会申込(小学陸上)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</si>
</sst>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9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9"/>
      <color indexed="10"/>
      <name val="ＭＳ ゴシック"/>
      <family val="3"/>
    </font>
    <font>
      <sz val="12"/>
      <color indexed="10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9"/>
      <color indexed="10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b/>
      <sz val="9"/>
      <color indexed="9"/>
      <name val="ＭＳ Ｐ明朝"/>
      <family val="1"/>
    </font>
    <font>
      <sz val="9"/>
      <name val="Meiryo UI"/>
      <family val="3"/>
    </font>
    <font>
      <b/>
      <sz val="8"/>
      <color indexed="10"/>
      <name val="ＭＳ Ｐゴシック"/>
      <family val="3"/>
    </font>
    <font>
      <sz val="8"/>
      <color indexed="9"/>
      <name val="ＭＳ ゴシック"/>
      <family val="3"/>
    </font>
    <font>
      <sz val="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0"/>
      <name val="ＭＳ ゴシック"/>
      <family val="3"/>
    </font>
    <font>
      <sz val="10"/>
      <color theme="0"/>
      <name val="ＭＳ Ｐゴシック"/>
      <family val="3"/>
    </font>
    <font>
      <b/>
      <sz val="9"/>
      <color theme="0"/>
      <name val="ＭＳ Ｐ明朝"/>
      <family val="1"/>
    </font>
    <font>
      <b/>
      <sz val="8"/>
      <color rgb="FFFF0000"/>
      <name val="ＭＳ Ｐゴシック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0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15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76" fillId="23" borderId="1" applyNumberFormat="0" applyAlignment="0" applyProtection="0"/>
    <xf numFmtId="0" fontId="77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8" fillId="0" borderId="3" applyNumberFormat="0" applyFill="0" applyAlignment="0" applyProtection="0"/>
    <xf numFmtId="0" fontId="52" fillId="26" borderId="0" applyNumberFormat="0" applyBorder="0" applyAlignment="0" applyProtection="0"/>
    <xf numFmtId="0" fontId="79" fillId="27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53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27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28" borderId="4" applyNumberFormat="0" applyAlignment="0" applyProtection="0"/>
    <xf numFmtId="0" fontId="85" fillId="29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vertical="center"/>
    </xf>
    <xf numFmtId="0" fontId="5" fillId="30" borderId="12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vertical="center"/>
    </xf>
    <xf numFmtId="49" fontId="5" fillId="30" borderId="10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1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3" fillId="32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7" fillId="0" borderId="0" xfId="0" applyFont="1" applyBorder="1" applyAlignment="1">
      <alignment horizontal="center" vertical="top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23" fillId="33" borderId="10" xfId="0" applyFont="1" applyFill="1" applyBorder="1" applyAlignment="1">
      <alignment horizontal="center" vertical="center" shrinkToFit="1"/>
    </xf>
    <xf numFmtId="49" fontId="23" fillId="33" borderId="10" xfId="0" applyNumberFormat="1" applyFont="1" applyFill="1" applyBorder="1" applyAlignment="1">
      <alignment horizontal="center" vertical="center" shrinkToFit="1"/>
    </xf>
    <xf numFmtId="0" fontId="35" fillId="3" borderId="16" xfId="0" applyFont="1" applyFill="1" applyBorder="1" applyAlignment="1">
      <alignment horizontal="center" vertical="center"/>
    </xf>
    <xf numFmtId="176" fontId="35" fillId="3" borderId="22" xfId="0" applyNumberFormat="1" applyFont="1" applyFill="1" applyBorder="1" applyAlignment="1">
      <alignment vertical="center"/>
    </xf>
    <xf numFmtId="0" fontId="35" fillId="3" borderId="22" xfId="0" applyFont="1" applyFill="1" applyBorder="1" applyAlignment="1">
      <alignment horizontal="center" vertical="center"/>
    </xf>
    <xf numFmtId="38" fontId="36" fillId="3" borderId="22" xfId="49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vertical="center"/>
    </xf>
    <xf numFmtId="0" fontId="35" fillId="3" borderId="23" xfId="0" applyFont="1" applyFill="1" applyBorder="1" applyAlignment="1">
      <alignment vertical="center"/>
    </xf>
    <xf numFmtId="0" fontId="35" fillId="3" borderId="24" xfId="0" applyFont="1" applyFill="1" applyBorder="1" applyAlignment="1">
      <alignment vertical="center"/>
    </xf>
    <xf numFmtId="0" fontId="35" fillId="34" borderId="16" xfId="0" applyFont="1" applyFill="1" applyBorder="1" applyAlignment="1">
      <alignment horizontal="center" vertical="center"/>
    </xf>
    <xf numFmtId="176" fontId="35" fillId="34" borderId="22" xfId="0" applyNumberFormat="1" applyFont="1" applyFill="1" applyBorder="1" applyAlignment="1">
      <alignment vertical="center"/>
    </xf>
    <xf numFmtId="0" fontId="35" fillId="34" borderId="22" xfId="0" applyFont="1" applyFill="1" applyBorder="1" applyAlignment="1">
      <alignment horizontal="center" vertical="center"/>
    </xf>
    <xf numFmtId="38" fontId="35" fillId="34" borderId="22" xfId="49" applyFont="1" applyFill="1" applyBorder="1" applyAlignment="1">
      <alignment horizontal="center" vertical="center"/>
    </xf>
    <xf numFmtId="0" fontId="35" fillId="34" borderId="22" xfId="0" applyFont="1" applyFill="1" applyBorder="1" applyAlignment="1">
      <alignment vertical="center"/>
    </xf>
    <xf numFmtId="0" fontId="35" fillId="34" borderId="23" xfId="0" applyFont="1" applyFill="1" applyBorder="1" applyAlignment="1">
      <alignment vertical="center"/>
    </xf>
    <xf numFmtId="0" fontId="35" fillId="34" borderId="24" xfId="0" applyFont="1" applyFill="1" applyBorder="1" applyAlignment="1">
      <alignment vertical="center"/>
    </xf>
    <xf numFmtId="0" fontId="22" fillId="27" borderId="10" xfId="0" applyFont="1" applyFill="1" applyBorder="1" applyAlignment="1" applyProtection="1">
      <alignment horizontal="center" vertical="center"/>
      <protection/>
    </xf>
    <xf numFmtId="0" fontId="34" fillId="27" borderId="10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25" xfId="0" applyFont="1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26" xfId="0" applyFont="1" applyFill="1" applyBorder="1" applyAlignment="1" applyProtection="1">
      <alignment horizontal="right" vertical="center" indent="1"/>
      <protection locked="0"/>
    </xf>
    <xf numFmtId="0" fontId="24" fillId="0" borderId="27" xfId="0" applyFont="1" applyFill="1" applyBorder="1" applyAlignment="1" applyProtection="1">
      <alignment horizontal="right" vertical="center" indent="1"/>
      <protection locked="0"/>
    </xf>
    <xf numFmtId="0" fontId="24" fillId="0" borderId="27" xfId="0" applyFont="1" applyBorder="1" applyAlignment="1" applyProtection="1">
      <alignment horizontal="right" vertical="center" indent="1" shrinkToFit="1"/>
      <protection locked="0"/>
    </xf>
    <xf numFmtId="0" fontId="24" fillId="0" borderId="27" xfId="0" applyFont="1" applyBorder="1" applyAlignment="1" applyProtection="1">
      <alignment horizontal="right" vertical="center" indent="1"/>
      <protection locked="0"/>
    </xf>
    <xf numFmtId="0" fontId="2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28" xfId="0" applyBorder="1" applyAlignment="1" applyProtection="1">
      <alignment horizontal="left" vertical="center" indent="1"/>
      <protection hidden="1" locked="0"/>
    </xf>
    <xf numFmtId="0" fontId="0" fillId="0" borderId="27" xfId="0" applyBorder="1" applyAlignment="1" applyProtection="1">
      <alignment horizontal="left" vertical="center" indent="1"/>
      <protection hidden="1" locked="0"/>
    </xf>
    <xf numFmtId="0" fontId="0" fillId="0" borderId="29" xfId="0" applyBorder="1" applyAlignment="1" applyProtection="1">
      <alignment horizontal="left" vertical="center" indent="1"/>
      <protection hidden="1" locked="0"/>
    </xf>
    <xf numFmtId="0" fontId="24" fillId="0" borderId="30" xfId="0" applyFont="1" applyFill="1" applyBorder="1" applyAlignment="1" applyProtection="1">
      <alignment horizontal="right" vertical="center" indent="1"/>
      <protection locked="0"/>
    </xf>
    <xf numFmtId="0" fontId="35" fillId="34" borderId="13" xfId="0" applyFont="1" applyFill="1" applyBorder="1" applyAlignment="1">
      <alignment horizontal="center" vertical="center"/>
    </xf>
    <xf numFmtId="176" fontId="35" fillId="34" borderId="31" xfId="0" applyNumberFormat="1" applyFont="1" applyFill="1" applyBorder="1" applyAlignment="1">
      <alignment vertical="center"/>
    </xf>
    <xf numFmtId="0" fontId="35" fillId="34" borderId="32" xfId="0" applyFont="1" applyFill="1" applyBorder="1" applyAlignment="1">
      <alignment horizontal="center" vertical="center"/>
    </xf>
    <xf numFmtId="38" fontId="35" fillId="34" borderId="32" xfId="49" applyFont="1" applyFill="1" applyBorder="1" applyAlignment="1">
      <alignment horizontal="center" vertical="center"/>
    </xf>
    <xf numFmtId="0" fontId="35" fillId="34" borderId="32" xfId="0" applyFont="1" applyFill="1" applyBorder="1" applyAlignment="1">
      <alignment vertical="center"/>
    </xf>
    <xf numFmtId="0" fontId="35" fillId="34" borderId="33" xfId="0" applyFont="1" applyFill="1" applyBorder="1" applyAlignment="1">
      <alignment vertical="center"/>
    </xf>
    <xf numFmtId="0" fontId="35" fillId="34" borderId="34" xfId="0" applyFont="1" applyFill="1" applyBorder="1" applyAlignment="1">
      <alignment horizontal="center" vertical="center"/>
    </xf>
    <xf numFmtId="38" fontId="35" fillId="34" borderId="34" xfId="49" applyFont="1" applyFill="1" applyBorder="1" applyAlignment="1">
      <alignment horizontal="center" vertical="center"/>
    </xf>
    <xf numFmtId="0" fontId="35" fillId="34" borderId="34" xfId="0" applyFont="1" applyFill="1" applyBorder="1" applyAlignment="1">
      <alignment vertical="center"/>
    </xf>
    <xf numFmtId="0" fontId="35" fillId="34" borderId="35" xfId="0" applyFont="1" applyFill="1" applyBorder="1" applyAlignment="1">
      <alignment vertical="center"/>
    </xf>
    <xf numFmtId="0" fontId="35" fillId="3" borderId="34" xfId="0" applyFont="1" applyFill="1" applyBorder="1" applyAlignment="1">
      <alignment horizontal="center" vertical="center"/>
    </xf>
    <xf numFmtId="38" fontId="36" fillId="3" borderId="34" xfId="49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vertical="center"/>
    </xf>
    <xf numFmtId="0" fontId="35" fillId="3" borderId="35" xfId="0" applyFont="1" applyFill="1" applyBorder="1" applyAlignment="1">
      <alignment vertical="center"/>
    </xf>
    <xf numFmtId="0" fontId="35" fillId="3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24" fillId="0" borderId="30" xfId="0" applyFont="1" applyBorder="1" applyAlignment="1" applyProtection="1">
      <alignment horizontal="right" vertical="center" indent="1"/>
      <protection locked="0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0" xfId="0" applyFont="1" applyFill="1" applyBorder="1" applyAlignment="1">
      <alignment horizontal="center" vertical="center"/>
    </xf>
    <xf numFmtId="0" fontId="22" fillId="30" borderId="13" xfId="0" applyFont="1" applyFill="1" applyBorder="1" applyAlignment="1">
      <alignment horizontal="center" vertical="center"/>
    </xf>
    <xf numFmtId="0" fontId="22" fillId="30" borderId="41" xfId="0" applyFont="1" applyFill="1" applyBorder="1" applyAlignment="1">
      <alignment horizontal="center" vertical="center"/>
    </xf>
    <xf numFmtId="0" fontId="5" fillId="30" borderId="42" xfId="0" applyFont="1" applyFill="1" applyBorder="1" applyAlignment="1">
      <alignment vertical="center"/>
    </xf>
    <xf numFmtId="0" fontId="5" fillId="30" borderId="43" xfId="0" applyFont="1" applyFill="1" applyBorder="1" applyAlignment="1">
      <alignment horizontal="center" vertical="center"/>
    </xf>
    <xf numFmtId="0" fontId="5" fillId="30" borderId="41" xfId="0" applyFont="1" applyFill="1" applyBorder="1" applyAlignment="1">
      <alignment vertical="center"/>
    </xf>
    <xf numFmtId="49" fontId="5" fillId="30" borderId="42" xfId="0" applyNumberFormat="1" applyFont="1" applyFill="1" applyBorder="1" applyAlignment="1">
      <alignment vertical="center"/>
    </xf>
    <xf numFmtId="0" fontId="35" fillId="27" borderId="10" xfId="0" applyFont="1" applyFill="1" applyBorder="1" applyAlignment="1" applyProtection="1">
      <alignment vertical="center"/>
      <protection hidden="1"/>
    </xf>
    <xf numFmtId="0" fontId="35" fillId="27" borderId="10" xfId="0" applyFont="1" applyFill="1" applyBorder="1" applyAlignment="1" applyProtection="1">
      <alignment horizontal="center" vertical="center"/>
      <protection hidden="1"/>
    </xf>
    <xf numFmtId="49" fontId="35" fillId="27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6" fillId="27" borderId="10" xfId="0" applyFont="1" applyFill="1" applyBorder="1" applyAlignment="1" applyProtection="1">
      <alignment vertical="center"/>
      <protection/>
    </xf>
    <xf numFmtId="0" fontId="36" fillId="27" borderId="10" xfId="0" applyFont="1" applyFill="1" applyBorder="1" applyAlignment="1" applyProtection="1">
      <alignment horizontal="center" vertical="center"/>
      <protection/>
    </xf>
    <xf numFmtId="49" fontId="36" fillId="27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8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1" borderId="38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5" fillId="8" borderId="39" xfId="0" applyFont="1" applyFill="1" applyBorder="1" applyAlignment="1">
      <alignment vertical="center"/>
    </xf>
    <xf numFmtId="0" fontId="35" fillId="3" borderId="39" xfId="0" applyFont="1" applyFill="1" applyBorder="1" applyAlignment="1">
      <alignment vertical="center"/>
    </xf>
    <xf numFmtId="0" fontId="2" fillId="8" borderId="47" xfId="0" applyFont="1" applyFill="1" applyBorder="1" applyAlignment="1">
      <alignment vertical="center"/>
    </xf>
    <xf numFmtId="0" fontId="2" fillId="1" borderId="10" xfId="0" applyFont="1" applyFill="1" applyBorder="1" applyAlignment="1" applyProtection="1">
      <alignment horizontal="left" vertical="center"/>
      <protection locked="0"/>
    </xf>
    <xf numFmtId="0" fontId="2" fillId="1" borderId="10" xfId="0" applyFont="1" applyFill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>
      <alignment vertical="center"/>
    </xf>
    <xf numFmtId="0" fontId="3" fillId="1" borderId="38" xfId="0" applyFont="1" applyFill="1" applyBorder="1" applyAlignment="1" applyProtection="1">
      <alignment horizontal="center" vertical="center"/>
      <protection locked="0"/>
    </xf>
    <xf numFmtId="0" fontId="3" fillId="1" borderId="10" xfId="0" applyFont="1" applyFill="1" applyBorder="1" applyAlignment="1" applyProtection="1">
      <alignment horizontal="left" vertical="center"/>
      <protection locked="0"/>
    </xf>
    <xf numFmtId="0" fontId="3" fillId="1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4" fillId="0" borderId="0" xfId="0" applyFont="1" applyAlignment="1" applyProtection="1">
      <alignment horizontal="right" vertical="center"/>
      <protection hidden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2" fillId="32" borderId="3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vertical="center"/>
    </xf>
    <xf numFmtId="0" fontId="2" fillId="32" borderId="39" xfId="0" applyFont="1" applyFill="1" applyBorder="1" applyAlignment="1">
      <alignment vertical="center"/>
    </xf>
    <xf numFmtId="0" fontId="35" fillId="32" borderId="39" xfId="0" applyFont="1" applyFill="1" applyBorder="1" applyAlignment="1">
      <alignment vertical="center"/>
    </xf>
    <xf numFmtId="0" fontId="2" fillId="32" borderId="47" xfId="0" applyFont="1" applyFill="1" applyBorder="1" applyAlignment="1">
      <alignment vertical="center"/>
    </xf>
    <xf numFmtId="0" fontId="45" fillId="31" borderId="47" xfId="0" applyFont="1" applyFill="1" applyBorder="1" applyAlignment="1">
      <alignment horizontal="center" vertical="center"/>
    </xf>
    <xf numFmtId="0" fontId="35" fillId="27" borderId="12" xfId="0" applyFont="1" applyFill="1" applyBorder="1" applyAlignment="1" applyProtection="1">
      <alignment vertical="center"/>
      <protection hidden="1"/>
    </xf>
    <xf numFmtId="0" fontId="36" fillId="27" borderId="12" xfId="0" applyFont="1" applyFill="1" applyBorder="1" applyAlignment="1" applyProtection="1">
      <alignment vertical="center"/>
      <protection/>
    </xf>
    <xf numFmtId="0" fontId="23" fillId="4" borderId="12" xfId="0" applyFont="1" applyFill="1" applyBorder="1" applyAlignment="1" applyProtection="1">
      <alignment horizontal="center" vertical="center"/>
      <protection hidden="1"/>
    </xf>
    <xf numFmtId="0" fontId="15" fillId="19" borderId="12" xfId="0" applyFont="1" applyFill="1" applyBorder="1" applyAlignment="1">
      <alignment horizontal="center" vertical="center"/>
    </xf>
    <xf numFmtId="0" fontId="24" fillId="0" borderId="0" xfId="0" applyFont="1" applyAlignment="1" applyProtection="1">
      <alignment vertical="center"/>
      <protection hidden="1"/>
    </xf>
    <xf numFmtId="0" fontId="46" fillId="27" borderId="10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vertical="center"/>
    </xf>
    <xf numFmtId="0" fontId="35" fillId="0" borderId="10" xfId="0" applyFont="1" applyFill="1" applyBorder="1" applyAlignment="1" applyProtection="1">
      <alignment vertical="center" shrinkToFit="1"/>
      <protection locked="0"/>
    </xf>
    <xf numFmtId="0" fontId="36" fillId="0" borderId="10" xfId="0" applyFont="1" applyFill="1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left" vertical="center" indent="1"/>
      <protection hidden="1" locked="0"/>
    </xf>
    <xf numFmtId="0" fontId="24" fillId="0" borderId="50" xfId="0" applyFont="1" applyFill="1" applyBorder="1" applyAlignment="1" applyProtection="1">
      <alignment horizontal="center" vertical="center"/>
      <protection hidden="1"/>
    </xf>
    <xf numFmtId="49" fontId="23" fillId="32" borderId="40" xfId="0" applyNumberFormat="1" applyFont="1" applyFill="1" applyBorder="1" applyAlignment="1">
      <alignment horizontal="center" vertical="center" shrinkToFit="1"/>
    </xf>
    <xf numFmtId="49" fontId="5" fillId="30" borderId="12" xfId="0" applyNumberFormat="1" applyFont="1" applyFill="1" applyBorder="1" applyAlignment="1">
      <alignment vertical="center"/>
    </xf>
    <xf numFmtId="49" fontId="5" fillId="30" borderId="4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24" fillId="0" borderId="54" xfId="0" applyFont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38" fillId="27" borderId="10" xfId="0" applyFont="1" applyFill="1" applyBorder="1" applyAlignment="1">
      <alignment horizontal="center" vertical="center"/>
    </xf>
    <xf numFmtId="0" fontId="24" fillId="0" borderId="55" xfId="0" applyFont="1" applyBorder="1" applyAlignment="1" applyProtection="1">
      <alignment horizont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19" fillId="8" borderId="10" xfId="0" applyFont="1" applyFill="1" applyBorder="1" applyAlignment="1">
      <alignment horizontal="center" vertical="center"/>
    </xf>
    <xf numFmtId="176" fontId="35" fillId="34" borderId="43" xfId="0" applyNumberFormat="1" applyFont="1" applyFill="1" applyBorder="1" applyAlignment="1" applyProtection="1">
      <alignment vertical="center"/>
      <protection/>
    </xf>
    <xf numFmtId="176" fontId="35" fillId="3" borderId="43" xfId="0" applyNumberFormat="1" applyFont="1" applyFill="1" applyBorder="1" applyAlignment="1" applyProtection="1">
      <alignment vertical="center"/>
      <protection/>
    </xf>
    <xf numFmtId="0" fontId="5" fillId="34" borderId="36" xfId="0" applyFont="1" applyFill="1" applyBorder="1" applyAlignment="1">
      <alignment horizontal="center" vertical="center"/>
    </xf>
    <xf numFmtId="0" fontId="35" fillId="34" borderId="34" xfId="49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3" fillId="31" borderId="56" xfId="0" applyFont="1" applyFill="1" applyBorder="1" applyAlignment="1">
      <alignment horizontal="center" vertical="center"/>
    </xf>
    <xf numFmtId="0" fontId="47" fillId="27" borderId="10" xfId="0" applyFont="1" applyFill="1" applyBorder="1" applyAlignment="1" applyProtection="1">
      <alignment horizontal="center" vertical="center"/>
      <protection/>
    </xf>
    <xf numFmtId="0" fontId="43" fillId="31" borderId="57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2" fillId="0" borderId="38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24" fillId="0" borderId="29" xfId="0" applyFont="1" applyFill="1" applyBorder="1" applyAlignment="1" applyProtection="1">
      <alignment horizontal="right" vertical="center" indent="1" shrinkToFit="1"/>
      <protection locked="0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3" fillId="0" borderId="10" xfId="0" applyFont="1" applyFill="1" applyBorder="1" applyAlignment="1" applyProtection="1">
      <alignment vertical="center"/>
      <protection hidden="1" locked="0"/>
    </xf>
    <xf numFmtId="0" fontId="2" fillId="0" borderId="10" xfId="0" applyFont="1" applyFill="1" applyBorder="1" applyAlignment="1" applyProtection="1">
      <alignment vertical="center"/>
      <protection hidden="1" locked="0"/>
    </xf>
    <xf numFmtId="0" fontId="3" fillId="0" borderId="0" xfId="0" applyFont="1" applyAlignment="1">
      <alignment horizontal="right" vertical="center"/>
    </xf>
    <xf numFmtId="38" fontId="35" fillId="34" borderId="32" xfId="49" applyFont="1" applyFill="1" applyBorder="1" applyAlignment="1">
      <alignment horizontal="right" vertical="center"/>
    </xf>
    <xf numFmtId="38" fontId="35" fillId="34" borderId="22" xfId="49" applyFont="1" applyFill="1" applyBorder="1" applyAlignment="1">
      <alignment horizontal="right" vertical="center"/>
    </xf>
    <xf numFmtId="38" fontId="35" fillId="34" borderId="58" xfId="49" applyFont="1" applyFill="1" applyBorder="1" applyAlignment="1">
      <alignment horizontal="right" vertical="center"/>
    </xf>
    <xf numFmtId="38" fontId="44" fillId="0" borderId="0" xfId="49" applyFont="1" applyAlignment="1">
      <alignment vertical="center" shrinkToFit="1"/>
    </xf>
    <xf numFmtId="0" fontId="54" fillId="0" borderId="0" xfId="0" applyFont="1" applyAlignment="1">
      <alignment horizontal="right" vertical="center"/>
    </xf>
    <xf numFmtId="0" fontId="54" fillId="0" borderId="0" xfId="0" applyFont="1" applyBorder="1" applyAlignment="1" applyProtection="1">
      <alignment horizontal="center" vertical="center"/>
      <protection hidden="1"/>
    </xf>
    <xf numFmtId="38" fontId="36" fillId="3" borderId="22" xfId="49" applyFont="1" applyFill="1" applyBorder="1" applyAlignment="1">
      <alignment vertical="center"/>
    </xf>
    <xf numFmtId="38" fontId="36" fillId="3" borderId="34" xfId="49" applyFont="1" applyFill="1" applyBorder="1" applyAlignment="1">
      <alignment vertical="center"/>
    </xf>
    <xf numFmtId="38" fontId="36" fillId="3" borderId="58" xfId="49" applyFont="1" applyFill="1" applyBorder="1" applyAlignment="1">
      <alignment vertical="center"/>
    </xf>
    <xf numFmtId="186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left" vertical="center"/>
      <protection hidden="1"/>
    </xf>
    <xf numFmtId="0" fontId="35" fillId="27" borderId="13" xfId="0" applyFont="1" applyFill="1" applyBorder="1" applyAlignment="1">
      <alignment horizontal="center" vertical="center"/>
    </xf>
    <xf numFmtId="176" fontId="35" fillId="27" borderId="31" xfId="0" applyNumberFormat="1" applyFont="1" applyFill="1" applyBorder="1" applyAlignment="1">
      <alignment vertical="center"/>
    </xf>
    <xf numFmtId="0" fontId="35" fillId="27" borderId="32" xfId="0" applyFont="1" applyFill="1" applyBorder="1" applyAlignment="1">
      <alignment horizontal="center" vertical="center"/>
    </xf>
    <xf numFmtId="38" fontId="36" fillId="27" borderId="32" xfId="49" applyFont="1" applyFill="1" applyBorder="1" applyAlignment="1">
      <alignment horizontal="center" vertical="center"/>
    </xf>
    <xf numFmtId="0" fontId="35" fillId="27" borderId="32" xfId="0" applyFont="1" applyFill="1" applyBorder="1" applyAlignment="1">
      <alignment vertical="center"/>
    </xf>
    <xf numFmtId="38" fontId="36" fillId="27" borderId="55" xfId="49" applyFont="1" applyFill="1" applyBorder="1" applyAlignment="1">
      <alignment vertical="center"/>
    </xf>
    <xf numFmtId="0" fontId="35" fillId="27" borderId="33" xfId="0" applyFont="1" applyFill="1" applyBorder="1" applyAlignment="1">
      <alignment vertical="center"/>
    </xf>
    <xf numFmtId="0" fontId="36" fillId="0" borderId="59" xfId="0" applyFont="1" applyFill="1" applyBorder="1" applyAlignment="1" applyProtection="1">
      <alignment vertical="center" shrinkToFit="1"/>
      <protection locked="0"/>
    </xf>
    <xf numFmtId="186" fontId="3" fillId="0" borderId="59" xfId="0" applyNumberFormat="1" applyFont="1" applyFill="1" applyBorder="1" applyAlignment="1" applyProtection="1">
      <alignment horizontal="right" vertical="center"/>
      <protection locked="0"/>
    </xf>
    <xf numFmtId="0" fontId="36" fillId="27" borderId="59" xfId="0" applyFont="1" applyFill="1" applyBorder="1" applyAlignment="1" applyProtection="1">
      <alignment vertical="center"/>
      <protection/>
    </xf>
    <xf numFmtId="49" fontId="36" fillId="27" borderId="59" xfId="0" applyNumberFormat="1" applyFont="1" applyFill="1" applyBorder="1" applyAlignment="1" applyProtection="1">
      <alignment horizontal="right" vertical="center"/>
      <protection/>
    </xf>
    <xf numFmtId="0" fontId="55" fillId="27" borderId="59" xfId="0" applyFont="1" applyFill="1" applyBorder="1" applyAlignment="1" applyProtection="1">
      <alignment vertical="center"/>
      <protection/>
    </xf>
    <xf numFmtId="49" fontId="55" fillId="27" borderId="59" xfId="0" applyNumberFormat="1" applyFont="1" applyFill="1" applyBorder="1" applyAlignment="1" applyProtection="1">
      <alignment horizontal="right" vertical="center"/>
      <protection/>
    </xf>
    <xf numFmtId="0" fontId="55" fillId="0" borderId="59" xfId="0" applyFont="1" applyFill="1" applyBorder="1" applyAlignment="1" applyProtection="1">
      <alignment vertical="center" shrinkToFit="1"/>
      <protection locked="0"/>
    </xf>
    <xf numFmtId="49" fontId="23" fillId="0" borderId="59" xfId="0" applyNumberFormat="1" applyFont="1" applyFill="1" applyBorder="1" applyAlignment="1" applyProtection="1">
      <alignment horizontal="right" vertical="center"/>
      <protection locked="0"/>
    </xf>
    <xf numFmtId="0" fontId="23" fillId="5" borderId="59" xfId="0" applyFont="1" applyFill="1" applyBorder="1" applyAlignment="1">
      <alignment horizontal="center" vertical="center" shrinkToFit="1"/>
    </xf>
    <xf numFmtId="49" fontId="23" fillId="5" borderId="59" xfId="0" applyNumberFormat="1" applyFont="1" applyFill="1" applyBorder="1" applyAlignment="1">
      <alignment horizontal="center" vertical="center" shrinkToFit="1"/>
    </xf>
    <xf numFmtId="0" fontId="23" fillId="31" borderId="59" xfId="0" applyFont="1" applyFill="1" applyBorder="1" applyAlignment="1" applyProtection="1">
      <alignment horizontal="center" vertical="center" shrinkToFit="1"/>
      <protection hidden="1"/>
    </xf>
    <xf numFmtId="49" fontId="23" fillId="31" borderId="59" xfId="0" applyNumberFormat="1" applyFont="1" applyFill="1" applyBorder="1" applyAlignment="1" applyProtection="1">
      <alignment horizontal="center" vertical="center" shrinkToFit="1"/>
      <protection hidden="1"/>
    </xf>
    <xf numFmtId="38" fontId="2" fillId="0" borderId="0" xfId="0" applyNumberFormat="1" applyFont="1" applyAlignment="1">
      <alignment horizontal="right"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Fill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0" fontId="8" fillId="31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0" fillId="30" borderId="0" xfId="0" applyFont="1" applyFill="1" applyBorder="1" applyAlignment="1">
      <alignment horizontal="left" vertical="top" wrapText="1"/>
    </xf>
    <xf numFmtId="0" fontId="25" fillId="0" borderId="44" xfId="0" applyFont="1" applyBorder="1" applyAlignment="1">
      <alignment horizontal="left" vertical="center" wrapText="1" indent="2"/>
    </xf>
    <xf numFmtId="0" fontId="25" fillId="0" borderId="60" xfId="0" applyFont="1" applyBorder="1" applyAlignment="1">
      <alignment horizontal="left" vertical="center" wrapText="1" indent="2"/>
    </xf>
    <xf numFmtId="0" fontId="25" fillId="0" borderId="61" xfId="0" applyFont="1" applyBorder="1" applyAlignment="1">
      <alignment horizontal="left" vertical="center" wrapText="1" indent="2"/>
    </xf>
    <xf numFmtId="0" fontId="25" fillId="0" borderId="45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46" xfId="0" applyFont="1" applyBorder="1" applyAlignment="1">
      <alignment horizontal="left" vertical="center" wrapText="1" indent="2"/>
    </xf>
    <xf numFmtId="0" fontId="25" fillId="0" borderId="58" xfId="0" applyFont="1" applyBorder="1" applyAlignment="1">
      <alignment horizontal="left" vertical="center" wrapText="1" indent="2"/>
    </xf>
    <xf numFmtId="0" fontId="25" fillId="0" borderId="24" xfId="0" applyFont="1" applyBorder="1" applyAlignment="1">
      <alignment horizontal="left" vertical="center" wrapText="1" indent="2"/>
    </xf>
    <xf numFmtId="0" fontId="20" fillId="8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55" xfId="0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56" xfId="0" applyFont="1" applyFill="1" applyBorder="1" applyAlignment="1">
      <alignment horizontal="center" vertical="center"/>
    </xf>
    <xf numFmtId="0" fontId="17" fillId="8" borderId="63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/>
    </xf>
    <xf numFmtId="0" fontId="17" fillId="8" borderId="64" xfId="0" applyFont="1" applyFill="1" applyBorder="1" applyAlignment="1">
      <alignment horizontal="center" vertical="center"/>
    </xf>
    <xf numFmtId="0" fontId="17" fillId="8" borderId="65" xfId="0" applyFont="1" applyFill="1" applyBorder="1" applyAlignment="1">
      <alignment horizontal="center" vertical="center"/>
    </xf>
    <xf numFmtId="0" fontId="17" fillId="8" borderId="55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5" fillId="3" borderId="48" xfId="0" applyFont="1" applyFill="1" applyBorder="1" applyAlignment="1">
      <alignment horizontal="center" vertical="center"/>
    </xf>
    <xf numFmtId="0" fontId="35" fillId="3" borderId="66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5" borderId="59" xfId="0" applyFont="1" applyFill="1" applyBorder="1" applyAlignment="1" applyProtection="1">
      <alignment horizontal="center" vertical="center"/>
      <protection hidden="1"/>
    </xf>
    <xf numFmtId="0" fontId="2" fillId="31" borderId="12" xfId="0" applyFont="1" applyFill="1" applyBorder="1" applyAlignment="1">
      <alignment horizontal="center" vertical="center"/>
    </xf>
    <xf numFmtId="0" fontId="2" fillId="31" borderId="32" xfId="0" applyFont="1" applyFill="1" applyBorder="1" applyAlignment="1">
      <alignment horizontal="center" vertical="center"/>
    </xf>
    <xf numFmtId="0" fontId="2" fillId="31" borderId="38" xfId="0" applyFont="1" applyFill="1" applyBorder="1" applyAlignment="1">
      <alignment horizontal="center" vertical="center"/>
    </xf>
    <xf numFmtId="0" fontId="29" fillId="19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0" fillId="0" borderId="60" xfId="0" applyFont="1" applyBorder="1" applyAlignment="1">
      <alignment horizontal="center" vertical="top"/>
    </xf>
    <xf numFmtId="0" fontId="12" fillId="0" borderId="48" xfId="0" applyFont="1" applyBorder="1" applyAlignment="1">
      <alignment horizontal="left" vertical="center" indent="1"/>
    </xf>
    <xf numFmtId="0" fontId="12" fillId="0" borderId="67" xfId="0" applyFont="1" applyBorder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5" fillId="34" borderId="48" xfId="0" applyFont="1" applyFill="1" applyBorder="1" applyAlignment="1">
      <alignment horizontal="center" vertical="center"/>
    </xf>
    <xf numFmtId="0" fontId="35" fillId="34" borderId="6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1" borderId="59" xfId="0" applyFont="1" applyFill="1" applyBorder="1" applyAlignment="1" applyProtection="1">
      <alignment horizontal="center" vertical="center"/>
      <protection hidden="1"/>
    </xf>
    <xf numFmtId="0" fontId="24" fillId="0" borderId="48" xfId="0" applyFont="1" applyBorder="1" applyAlignment="1" applyProtection="1">
      <alignment horizontal="center" vertical="center"/>
      <protection/>
    </xf>
    <xf numFmtId="0" fontId="24" fillId="0" borderId="66" xfId="0" applyFont="1" applyBorder="1" applyAlignment="1" applyProtection="1">
      <alignment horizontal="center" vertical="center"/>
      <protection/>
    </xf>
    <xf numFmtId="0" fontId="24" fillId="0" borderId="67" xfId="0" applyFont="1" applyBorder="1" applyAlignment="1" applyProtection="1">
      <alignment horizontal="center" vertical="center"/>
      <protection/>
    </xf>
    <xf numFmtId="0" fontId="29" fillId="35" borderId="0" xfId="0" applyFont="1" applyFill="1" applyAlignment="1" applyProtection="1">
      <alignment horizontal="center" vertical="center"/>
      <protection hidden="1"/>
    </xf>
    <xf numFmtId="0" fontId="12" fillId="0" borderId="48" xfId="0" applyFont="1" applyBorder="1" applyAlignment="1" applyProtection="1">
      <alignment horizontal="left" vertical="center" indent="1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40" fillId="0" borderId="6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>
      <alignment horizontal="left" vertical="center"/>
    </xf>
    <xf numFmtId="0" fontId="11" fillId="0" borderId="55" xfId="0" applyFont="1" applyBorder="1" applyAlignment="1" applyProtection="1">
      <alignment horizontal="left" indent="1"/>
      <protection hidden="1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left"/>
      <protection hidden="1"/>
    </xf>
    <xf numFmtId="0" fontId="22" fillId="27" borderId="12" xfId="0" applyFont="1" applyFill="1" applyBorder="1" applyAlignment="1" applyProtection="1">
      <alignment horizontal="center" vertical="center"/>
      <protection hidden="1"/>
    </xf>
    <xf numFmtId="0" fontId="24" fillId="0" borderId="48" xfId="0" applyFont="1" applyBorder="1" applyAlignment="1" applyProtection="1">
      <alignment horizontal="center" vertical="center"/>
      <protection hidden="1"/>
    </xf>
    <xf numFmtId="0" fontId="24" fillId="0" borderId="67" xfId="0" applyFont="1" applyBorder="1" applyAlignment="1" applyProtection="1">
      <alignment horizontal="center" vertical="center"/>
      <protection hidden="1"/>
    </xf>
    <xf numFmtId="0" fontId="24" fillId="0" borderId="48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0" fontId="89" fillId="27" borderId="12" xfId="0" applyFont="1" applyFill="1" applyBorder="1" applyAlignment="1" applyProtection="1">
      <alignment horizontal="center" vertical="center"/>
      <protection hidden="1"/>
    </xf>
    <xf numFmtId="0" fontId="90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90" fillId="0" borderId="10" xfId="0" applyFont="1" applyBorder="1" applyAlignment="1" applyProtection="1">
      <alignment horizontal="left" vertical="center"/>
      <protection locked="0"/>
    </xf>
    <xf numFmtId="0" fontId="90" fillId="0" borderId="10" xfId="0" applyFont="1" applyBorder="1" applyAlignment="1" applyProtection="1">
      <alignment horizontal="center" vertical="center"/>
      <protection locked="0"/>
    </xf>
    <xf numFmtId="0" fontId="91" fillId="0" borderId="0" xfId="0" applyFont="1" applyAlignment="1">
      <alignment vertical="center"/>
    </xf>
    <xf numFmtId="0" fontId="2" fillId="1" borderId="38" xfId="0" applyFont="1" applyFill="1" applyBorder="1" applyAlignment="1" applyProtection="1">
      <alignment horizontal="center" vertical="center"/>
      <protection hidden="1" locked="0"/>
    </xf>
    <xf numFmtId="0" fontId="90" fillId="1" borderId="38" xfId="0" applyFont="1" applyFill="1" applyBorder="1" applyAlignment="1" applyProtection="1">
      <alignment horizontal="center" vertical="center"/>
      <protection hidden="1" locked="0"/>
    </xf>
    <xf numFmtId="0" fontId="72" fillId="19" borderId="12" xfId="0" applyFont="1" applyFill="1" applyBorder="1" applyAlignment="1">
      <alignment horizontal="center" vertical="center"/>
    </xf>
    <xf numFmtId="0" fontId="73" fillId="4" borderId="10" xfId="0" applyFont="1" applyFill="1" applyBorder="1" applyAlignment="1" applyProtection="1">
      <alignment horizontal="center" vertical="center"/>
      <protection hidden="1"/>
    </xf>
    <xf numFmtId="176" fontId="92" fillId="0" borderId="1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10"/>
      </font>
    </dxf>
    <dxf>
      <font>
        <color rgb="FFDD0806"/>
      </font>
      <border/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3"/>
  <sheetViews>
    <sheetView showGridLines="0" zoomScale="80" zoomScaleNormal="80" zoomScaleSheetLayoutView="80" zoomScalePageLayoutView="0" workbookViewId="0" topLeftCell="A1">
      <selection activeCell="I40" sqref="I40"/>
    </sheetView>
  </sheetViews>
  <sheetFormatPr defaultColWidth="6.125" defaultRowHeight="13.5"/>
  <cols>
    <col min="1" max="1" width="1.00390625" style="4" customWidth="1"/>
    <col min="2" max="2" width="7.875" style="4" customWidth="1"/>
    <col min="3" max="3" width="12.875" style="4" customWidth="1"/>
    <col min="4" max="4" width="13.75390625" style="4" customWidth="1"/>
    <col min="5" max="5" width="13.50390625" style="4" customWidth="1"/>
    <col min="6" max="6" width="6.375" style="4" customWidth="1"/>
    <col min="7" max="7" width="14.875" style="4" customWidth="1"/>
    <col min="8" max="8" width="8.625" style="4" customWidth="1"/>
    <col min="9" max="9" width="14.875" style="4" customWidth="1"/>
    <col min="10" max="10" width="8.625" style="4" customWidth="1"/>
    <col min="11" max="12" width="3.75390625" style="212" customWidth="1"/>
    <col min="13" max="13" width="7.50390625" style="4" customWidth="1"/>
    <col min="14" max="14" width="6.875" style="4" customWidth="1"/>
    <col min="15" max="16384" width="6.125" style="4" customWidth="1"/>
  </cols>
  <sheetData>
    <row r="1" spans="2:17" ht="27" customHeight="1">
      <c r="B1" s="290" t="s">
        <v>334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ht="12" customHeight="1" thickBot="1"/>
    <row r="3" spans="2:17" ht="7.5" customHeight="1">
      <c r="B3" s="294" t="s">
        <v>335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2:17" ht="18.75" customHeight="1"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9"/>
    </row>
    <row r="5" spans="2:17" ht="18.75" customHeight="1">
      <c r="B5" s="297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9"/>
    </row>
    <row r="6" spans="2:17" ht="8.25" customHeight="1" thickBot="1">
      <c r="B6" s="300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2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213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213"/>
    </row>
    <row r="9" spans="2:11" ht="18" customHeight="1">
      <c r="B9" s="293" t="s">
        <v>239</v>
      </c>
      <c r="C9" s="293"/>
      <c r="D9" s="293"/>
      <c r="E9" s="293"/>
      <c r="F9" s="293"/>
      <c r="G9" s="293"/>
      <c r="H9" s="293"/>
      <c r="I9" s="293"/>
      <c r="J9" s="293"/>
      <c r="K9" s="293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14"/>
    </row>
    <row r="11" spans="2:19" ht="17.25" customHeight="1">
      <c r="B11" s="292" t="s">
        <v>228</v>
      </c>
      <c r="C11" s="292"/>
      <c r="D11" s="58"/>
      <c r="E11" s="58"/>
      <c r="F11" s="58"/>
      <c r="G11" s="58"/>
      <c r="H11" s="58"/>
      <c r="I11" s="58"/>
      <c r="J11" s="58"/>
      <c r="K11" s="215"/>
      <c r="L11" s="216"/>
      <c r="M11" s="54"/>
      <c r="N11" s="54"/>
      <c r="O11" s="54"/>
      <c r="P11" s="54"/>
      <c r="Q11" s="54"/>
      <c r="R11" s="54"/>
      <c r="S11" s="54"/>
    </row>
    <row r="12" spans="2:19" ht="15.75" customHeight="1">
      <c r="B12" s="55" t="s">
        <v>229</v>
      </c>
      <c r="C12" s="55"/>
      <c r="D12" s="55"/>
      <c r="E12" s="55"/>
      <c r="F12" s="55"/>
      <c r="G12" s="55"/>
      <c r="H12" s="54"/>
      <c r="I12" s="54"/>
      <c r="J12" s="54"/>
      <c r="K12" s="216"/>
      <c r="L12" s="216"/>
      <c r="M12" s="54"/>
      <c r="N12" s="54"/>
      <c r="O12" s="54"/>
      <c r="P12" s="54"/>
      <c r="Q12" s="54"/>
      <c r="R12" s="54"/>
      <c r="S12" s="54"/>
    </row>
    <row r="13" spans="2:19" ht="15.75" customHeight="1">
      <c r="B13" s="55" t="s">
        <v>300</v>
      </c>
      <c r="C13" s="55"/>
      <c r="D13" s="55"/>
      <c r="E13" s="55"/>
      <c r="F13" s="55"/>
      <c r="G13" s="55"/>
      <c r="H13" s="54"/>
      <c r="I13" s="54"/>
      <c r="J13" s="54"/>
      <c r="K13" s="216"/>
      <c r="L13" s="216"/>
      <c r="M13" s="54"/>
      <c r="N13" s="54"/>
      <c r="O13" s="54"/>
      <c r="P13" s="54"/>
      <c r="Q13" s="54"/>
      <c r="R13" s="54"/>
      <c r="S13" s="54"/>
    </row>
    <row r="14" spans="2:19" ht="15.75" customHeight="1">
      <c r="B14" s="55" t="s">
        <v>230</v>
      </c>
      <c r="C14" s="55"/>
      <c r="D14" s="55"/>
      <c r="E14" s="55"/>
      <c r="F14" s="55"/>
      <c r="G14" s="55"/>
      <c r="H14" s="54"/>
      <c r="I14" s="54"/>
      <c r="J14" s="54"/>
      <c r="K14" s="216"/>
      <c r="L14" s="216"/>
      <c r="M14" s="54"/>
      <c r="N14" s="54"/>
      <c r="O14" s="54"/>
      <c r="P14" s="54"/>
      <c r="Q14" s="54"/>
      <c r="R14" s="54"/>
      <c r="S14" s="54"/>
    </row>
    <row r="15" spans="2:19" ht="15.75" customHeight="1">
      <c r="B15" s="55" t="s">
        <v>336</v>
      </c>
      <c r="C15" s="55"/>
      <c r="D15" s="55"/>
      <c r="E15" s="55"/>
      <c r="F15" s="55"/>
      <c r="G15" s="55"/>
      <c r="H15" s="54"/>
      <c r="I15" s="54"/>
      <c r="J15" s="54"/>
      <c r="K15" s="216"/>
      <c r="L15" s="216"/>
      <c r="M15" s="54"/>
      <c r="N15" s="54"/>
      <c r="O15" s="54"/>
      <c r="P15" s="54"/>
      <c r="Q15" s="54"/>
      <c r="R15" s="54"/>
      <c r="S15" s="54"/>
    </row>
    <row r="16" spans="2:19" ht="15.75" customHeight="1">
      <c r="B16" s="59" t="s">
        <v>394</v>
      </c>
      <c r="C16" s="59"/>
      <c r="D16" s="59"/>
      <c r="E16" s="59"/>
      <c r="F16" s="55"/>
      <c r="G16" s="55"/>
      <c r="H16" s="54"/>
      <c r="I16" s="54"/>
      <c r="J16" s="54"/>
      <c r="K16" s="216"/>
      <c r="L16" s="216"/>
      <c r="M16" s="54"/>
      <c r="N16" s="54"/>
      <c r="O16" s="54"/>
      <c r="P16" s="54"/>
      <c r="Q16" s="54"/>
      <c r="R16" s="54"/>
      <c r="S16" s="54"/>
    </row>
    <row r="17" spans="2:19" ht="15.75" customHeight="1">
      <c r="B17" s="55" t="s">
        <v>237</v>
      </c>
      <c r="C17" s="55"/>
      <c r="D17" s="55"/>
      <c r="E17" s="55"/>
      <c r="F17" s="55"/>
      <c r="G17" s="55"/>
      <c r="H17" s="54"/>
      <c r="I17" s="54"/>
      <c r="J17" s="54"/>
      <c r="K17" s="216"/>
      <c r="L17" s="216"/>
      <c r="M17" s="54"/>
      <c r="N17" s="54"/>
      <c r="O17" s="54"/>
      <c r="P17" s="54"/>
      <c r="Q17" s="54"/>
      <c r="R17" s="54"/>
      <c r="S17" s="54"/>
    </row>
    <row r="18" spans="2:19" ht="15.75" customHeight="1">
      <c r="B18" s="59" t="s">
        <v>238</v>
      </c>
      <c r="C18" s="55"/>
      <c r="D18" s="55"/>
      <c r="E18" s="55"/>
      <c r="F18" s="55"/>
      <c r="G18" s="55"/>
      <c r="H18" s="54"/>
      <c r="I18" s="54"/>
      <c r="J18" s="54"/>
      <c r="K18" s="216"/>
      <c r="L18" s="216"/>
      <c r="M18" s="54"/>
      <c r="N18" s="54"/>
      <c r="O18" s="54"/>
      <c r="P18" s="54"/>
      <c r="Q18" s="54"/>
      <c r="R18" s="54"/>
      <c r="S18" s="54"/>
    </row>
    <row r="19" spans="2:19" ht="14.25">
      <c r="B19" s="59"/>
      <c r="C19" s="55"/>
      <c r="D19" s="55"/>
      <c r="E19" s="55"/>
      <c r="F19" s="55"/>
      <c r="G19" s="55"/>
      <c r="H19" s="54"/>
      <c r="I19" s="54"/>
      <c r="J19" s="54"/>
      <c r="K19" s="216"/>
      <c r="L19" s="216"/>
      <c r="M19" s="54"/>
      <c r="N19" s="54"/>
      <c r="O19" s="54"/>
      <c r="P19" s="54"/>
      <c r="Q19" s="54"/>
      <c r="R19" s="54"/>
      <c r="S19" s="54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143" t="s">
        <v>197</v>
      </c>
      <c r="C23" s="144" t="s">
        <v>198</v>
      </c>
      <c r="D23" s="145" t="s">
        <v>302</v>
      </c>
      <c r="E23" s="146" t="s">
        <v>310</v>
      </c>
      <c r="F23" s="147" t="s">
        <v>199</v>
      </c>
      <c r="G23" s="40" t="s">
        <v>227</v>
      </c>
      <c r="H23" s="26" t="s">
        <v>314</v>
      </c>
      <c r="I23" s="51" t="s">
        <v>227</v>
      </c>
      <c r="J23" s="209" t="s">
        <v>314</v>
      </c>
      <c r="K23" s="291" t="s">
        <v>409</v>
      </c>
      <c r="L23" s="291"/>
      <c r="M23" s="220" t="s">
        <v>402</v>
      </c>
    </row>
    <row r="24" spans="2:13" ht="12.75" customHeight="1">
      <c r="B24" s="148" t="s">
        <v>224</v>
      </c>
      <c r="C24" s="28" t="s">
        <v>297</v>
      </c>
      <c r="D24" s="28" t="s">
        <v>303</v>
      </c>
      <c r="E24" s="28" t="s">
        <v>311</v>
      </c>
      <c r="F24" s="29">
        <v>3</v>
      </c>
      <c r="G24" s="30" t="s">
        <v>225</v>
      </c>
      <c r="H24" s="31" t="s">
        <v>226</v>
      </c>
      <c r="I24" s="30" t="s">
        <v>307</v>
      </c>
      <c r="J24" s="210" t="s">
        <v>316</v>
      </c>
      <c r="K24" s="217" t="s">
        <v>387</v>
      </c>
      <c r="L24" s="217"/>
      <c r="M24" s="221"/>
    </row>
    <row r="25" spans="2:13" ht="12.75" customHeight="1" thickBot="1">
      <c r="B25" s="149" t="s">
        <v>224</v>
      </c>
      <c r="C25" s="150" t="s">
        <v>298</v>
      </c>
      <c r="D25" s="150" t="s">
        <v>303</v>
      </c>
      <c r="E25" s="150" t="s">
        <v>312</v>
      </c>
      <c r="F25" s="151">
        <v>6</v>
      </c>
      <c r="G25" s="152" t="s">
        <v>301</v>
      </c>
      <c r="H25" s="153" t="s">
        <v>282</v>
      </c>
      <c r="I25" s="152"/>
      <c r="J25" s="211"/>
      <c r="K25" s="222"/>
      <c r="L25" s="222" t="s">
        <v>387</v>
      </c>
      <c r="M25" s="223"/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218"/>
    </row>
    <row r="31" spans="2:12" s="54" customFormat="1" ht="14.25">
      <c r="B31" s="17" t="s">
        <v>313</v>
      </c>
      <c r="C31" s="52"/>
      <c r="D31" s="52"/>
      <c r="E31" s="52"/>
      <c r="F31" s="52"/>
      <c r="G31" s="52"/>
      <c r="H31" s="53"/>
      <c r="I31" s="53"/>
      <c r="J31" s="53"/>
      <c r="K31" s="215"/>
      <c r="L31" s="216"/>
    </row>
    <row r="32" spans="2:12" s="54" customFormat="1" ht="14.25">
      <c r="B32" s="52"/>
      <c r="C32" s="52"/>
      <c r="D32" s="52"/>
      <c r="E32" s="52"/>
      <c r="F32" s="52"/>
      <c r="G32" s="52"/>
      <c r="H32" s="55"/>
      <c r="I32" s="55"/>
      <c r="J32" s="55"/>
      <c r="K32" s="219"/>
      <c r="L32" s="216"/>
    </row>
    <row r="33" spans="2:12" s="54" customFormat="1" ht="15.75" customHeight="1">
      <c r="B33" s="52" t="s">
        <v>317</v>
      </c>
      <c r="C33" s="52"/>
      <c r="D33" s="52"/>
      <c r="E33" s="52"/>
      <c r="F33" s="52"/>
      <c r="G33" s="52"/>
      <c r="H33" s="55"/>
      <c r="I33" s="55"/>
      <c r="J33" s="55"/>
      <c r="K33" s="219"/>
      <c r="L33" s="216"/>
    </row>
    <row r="34" spans="2:12" s="54" customFormat="1" ht="15.75" customHeight="1">
      <c r="B34" s="55" t="s">
        <v>343</v>
      </c>
      <c r="C34" s="52"/>
      <c r="D34" s="52"/>
      <c r="E34" s="52"/>
      <c r="F34" s="52"/>
      <c r="G34" s="52"/>
      <c r="H34" s="55"/>
      <c r="I34" s="55"/>
      <c r="J34" s="55"/>
      <c r="K34" s="219"/>
      <c r="L34" s="216"/>
    </row>
    <row r="35" spans="2:12" s="54" customFormat="1" ht="14.25">
      <c r="B35" s="55"/>
      <c r="C35" s="52"/>
      <c r="D35" s="52"/>
      <c r="E35" s="52"/>
      <c r="F35" s="52"/>
      <c r="G35" s="52"/>
      <c r="H35" s="55"/>
      <c r="I35" s="55"/>
      <c r="J35" s="55"/>
      <c r="K35" s="219"/>
      <c r="L35" s="216"/>
    </row>
    <row r="36" spans="2:12" s="54" customFormat="1" ht="11.25" customHeight="1">
      <c r="B36" s="52"/>
      <c r="C36" s="52"/>
      <c r="D36" s="52"/>
      <c r="E36" s="52"/>
      <c r="F36" s="52"/>
      <c r="G36" s="52"/>
      <c r="H36" s="55"/>
      <c r="I36" s="55"/>
      <c r="J36" s="55"/>
      <c r="K36" s="219"/>
      <c r="L36" s="216"/>
    </row>
    <row r="37" spans="2:12" s="54" customFormat="1" ht="14.25">
      <c r="B37" s="17" t="s">
        <v>318</v>
      </c>
      <c r="C37" s="52"/>
      <c r="D37" s="52"/>
      <c r="E37" s="52"/>
      <c r="F37" s="52"/>
      <c r="G37" s="52"/>
      <c r="H37" s="52"/>
      <c r="I37" s="52"/>
      <c r="K37" s="216"/>
      <c r="L37" s="216"/>
    </row>
    <row r="38" spans="2:12" s="54" customFormat="1" ht="14.25">
      <c r="B38" s="52"/>
      <c r="C38" s="52"/>
      <c r="D38" s="52"/>
      <c r="E38" s="52"/>
      <c r="F38" s="52"/>
      <c r="G38" s="52"/>
      <c r="H38" s="52"/>
      <c r="I38" s="52"/>
      <c r="K38" s="216"/>
      <c r="L38" s="216"/>
    </row>
    <row r="39" spans="2:12" s="54" customFormat="1" ht="16.5" customHeight="1">
      <c r="B39" s="52" t="s">
        <v>280</v>
      </c>
      <c r="C39" s="52"/>
      <c r="D39" s="52"/>
      <c r="E39" s="52"/>
      <c r="F39" s="52"/>
      <c r="G39" s="52"/>
      <c r="H39" s="52"/>
      <c r="I39" s="52"/>
      <c r="K39" s="216"/>
      <c r="L39" s="216"/>
    </row>
    <row r="40" spans="2:12" s="54" customFormat="1" ht="16.5" customHeight="1">
      <c r="B40" s="55" t="s">
        <v>344</v>
      </c>
      <c r="C40" s="55"/>
      <c r="D40" s="55"/>
      <c r="E40" s="55"/>
      <c r="F40" s="55"/>
      <c r="G40" s="55"/>
      <c r="H40" s="55"/>
      <c r="I40" s="55"/>
      <c r="J40" s="55"/>
      <c r="K40" s="219"/>
      <c r="L40" s="216"/>
    </row>
    <row r="41" spans="2:12" s="54" customFormat="1" ht="14.25">
      <c r="B41" s="55"/>
      <c r="C41" s="55"/>
      <c r="D41" s="55"/>
      <c r="E41" s="55"/>
      <c r="F41" s="55"/>
      <c r="G41" s="55"/>
      <c r="H41" s="55"/>
      <c r="I41" s="55"/>
      <c r="J41" s="55"/>
      <c r="K41" s="219"/>
      <c r="L41" s="216"/>
    </row>
    <row r="42" spans="2:12" s="54" customFormat="1" ht="14.25">
      <c r="B42" s="52"/>
      <c r="C42" s="55"/>
      <c r="D42" s="55"/>
      <c r="E42" s="55"/>
      <c r="F42" s="55"/>
      <c r="G42" s="55"/>
      <c r="H42" s="55"/>
      <c r="I42" s="55"/>
      <c r="J42" s="55"/>
      <c r="K42" s="219"/>
      <c r="L42" s="216"/>
    </row>
    <row r="43" spans="2:12" s="54" customFormat="1" ht="14.25">
      <c r="B43" s="17" t="s">
        <v>337</v>
      </c>
      <c r="C43" s="52"/>
      <c r="D43" s="52"/>
      <c r="E43" s="52"/>
      <c r="F43" s="52"/>
      <c r="G43" s="52"/>
      <c r="H43" s="55"/>
      <c r="I43" s="55"/>
      <c r="J43" s="55"/>
      <c r="K43" s="219"/>
      <c r="L43" s="216"/>
    </row>
    <row r="44" spans="2:12" s="54" customFormat="1" ht="14.25">
      <c r="B44" s="52"/>
      <c r="C44" s="52"/>
      <c r="D44" s="52"/>
      <c r="E44" s="52"/>
      <c r="F44" s="52"/>
      <c r="G44" s="52"/>
      <c r="H44" s="52"/>
      <c r="I44" s="52"/>
      <c r="K44" s="216"/>
      <c r="L44" s="216"/>
    </row>
    <row r="45" spans="2:12" s="54" customFormat="1" ht="16.5" customHeight="1">
      <c r="B45" s="52" t="s">
        <v>393</v>
      </c>
      <c r="C45" s="52"/>
      <c r="D45" s="52"/>
      <c r="E45" s="52"/>
      <c r="F45" s="52"/>
      <c r="G45" s="52"/>
      <c r="H45" s="52"/>
      <c r="I45" s="52"/>
      <c r="K45" s="216"/>
      <c r="L45" s="216"/>
    </row>
    <row r="46" spans="2:12" s="54" customFormat="1" ht="14.25">
      <c r="B46" s="55" t="s">
        <v>373</v>
      </c>
      <c r="C46" s="52"/>
      <c r="D46" s="52"/>
      <c r="E46" s="52"/>
      <c r="F46" s="52"/>
      <c r="G46" s="52"/>
      <c r="H46" s="52"/>
      <c r="I46" s="52"/>
      <c r="K46" s="216"/>
      <c r="L46" s="216"/>
    </row>
    <row r="47" spans="2:12" s="54" customFormat="1" ht="14.25">
      <c r="B47" s="52"/>
      <c r="C47" s="52"/>
      <c r="D47" s="52"/>
      <c r="E47" s="52"/>
      <c r="F47" s="52"/>
      <c r="G47" s="52"/>
      <c r="H47" s="52"/>
      <c r="I47" s="52"/>
      <c r="K47" s="216"/>
      <c r="L47" s="216"/>
    </row>
    <row r="48" spans="2:12" s="54" customFormat="1" ht="14.25">
      <c r="B48" s="17" t="s">
        <v>338</v>
      </c>
      <c r="C48" s="52"/>
      <c r="D48" s="52"/>
      <c r="E48" s="52"/>
      <c r="F48" s="52"/>
      <c r="G48" s="52"/>
      <c r="H48" s="52"/>
      <c r="I48" s="52"/>
      <c r="K48" s="216"/>
      <c r="L48" s="216"/>
    </row>
    <row r="49" spans="2:12" s="54" customFormat="1" ht="14.25">
      <c r="B49" s="52"/>
      <c r="C49" s="52"/>
      <c r="D49" s="52"/>
      <c r="E49" s="52"/>
      <c r="F49" s="52"/>
      <c r="G49" s="52"/>
      <c r="H49" s="52"/>
      <c r="I49" s="52"/>
      <c r="K49" s="216"/>
      <c r="L49" s="216"/>
    </row>
    <row r="50" spans="2:12" s="54" customFormat="1" ht="16.5" customHeight="1">
      <c r="B50" s="52" t="s">
        <v>315</v>
      </c>
      <c r="C50" s="52"/>
      <c r="D50" s="52"/>
      <c r="E50" s="52"/>
      <c r="F50" s="52"/>
      <c r="G50" s="52"/>
      <c r="H50" s="52"/>
      <c r="I50" s="52"/>
      <c r="K50" s="216"/>
      <c r="L50" s="216"/>
    </row>
    <row r="51" spans="2:12" s="54" customFormat="1" ht="14.25">
      <c r="B51" s="52"/>
      <c r="C51" s="52"/>
      <c r="D51" s="52"/>
      <c r="E51" s="52"/>
      <c r="F51" s="52"/>
      <c r="G51" s="52"/>
      <c r="H51" s="52"/>
      <c r="I51" s="52"/>
      <c r="K51" s="216"/>
      <c r="L51" s="216"/>
    </row>
    <row r="52" spans="2:12" s="54" customFormat="1" ht="14.25">
      <c r="B52" s="52"/>
      <c r="C52" s="52"/>
      <c r="D52" s="52"/>
      <c r="E52" s="52"/>
      <c r="F52" s="52"/>
      <c r="G52" s="52"/>
      <c r="H52" s="52"/>
      <c r="I52" s="52"/>
      <c r="K52" s="216"/>
      <c r="L52" s="216"/>
    </row>
    <row r="53" spans="2:12" s="54" customFormat="1" ht="14.25">
      <c r="B53" s="17" t="s">
        <v>339</v>
      </c>
      <c r="C53" s="52"/>
      <c r="D53" s="52"/>
      <c r="E53" s="52"/>
      <c r="F53" s="52"/>
      <c r="G53" s="52"/>
      <c r="H53" s="52"/>
      <c r="I53" s="52"/>
      <c r="K53" s="216"/>
      <c r="L53" s="216"/>
    </row>
    <row r="54" spans="2:12" s="54" customFormat="1" ht="14.25">
      <c r="B54" s="52"/>
      <c r="C54" s="52"/>
      <c r="D54" s="52"/>
      <c r="E54" s="52"/>
      <c r="F54" s="52"/>
      <c r="G54" s="52"/>
      <c r="H54" s="52"/>
      <c r="I54" s="52"/>
      <c r="K54" s="216"/>
      <c r="L54" s="216"/>
    </row>
    <row r="55" spans="2:12" s="54" customFormat="1" ht="16.5" customHeight="1">
      <c r="B55" s="55" t="s">
        <v>305</v>
      </c>
      <c r="C55" s="52"/>
      <c r="D55" s="52"/>
      <c r="E55" s="52"/>
      <c r="F55" s="52"/>
      <c r="G55" s="52"/>
      <c r="H55" s="52"/>
      <c r="I55" s="52"/>
      <c r="K55" s="216"/>
      <c r="L55" s="216"/>
    </row>
    <row r="56" spans="2:12" s="54" customFormat="1" ht="16.5" customHeight="1">
      <c r="B56" s="56" t="s">
        <v>319</v>
      </c>
      <c r="C56" s="52"/>
      <c r="D56" s="52"/>
      <c r="E56" s="52"/>
      <c r="F56" s="52"/>
      <c r="G56" s="52"/>
      <c r="H56" s="52"/>
      <c r="I56" s="52"/>
      <c r="K56" s="216"/>
      <c r="L56" s="216"/>
    </row>
    <row r="57" spans="2:12" s="54" customFormat="1" ht="14.25">
      <c r="B57" s="52"/>
      <c r="C57" s="52"/>
      <c r="D57" s="52"/>
      <c r="E57" s="52"/>
      <c r="F57" s="52"/>
      <c r="G57" s="52"/>
      <c r="H57" s="52"/>
      <c r="I57" s="52"/>
      <c r="K57" s="216"/>
      <c r="L57" s="216"/>
    </row>
    <row r="58" spans="2:12" s="54" customFormat="1" ht="14.25">
      <c r="B58" s="17" t="s">
        <v>340</v>
      </c>
      <c r="C58" s="52"/>
      <c r="D58" s="52"/>
      <c r="E58" s="52"/>
      <c r="F58" s="52"/>
      <c r="G58" s="52"/>
      <c r="H58" s="52"/>
      <c r="I58" s="52"/>
      <c r="K58" s="216"/>
      <c r="L58" s="216"/>
    </row>
    <row r="59" spans="2:12" s="54" customFormat="1" ht="14.25">
      <c r="B59" s="52"/>
      <c r="C59" s="52"/>
      <c r="D59" s="52"/>
      <c r="E59" s="52"/>
      <c r="F59" s="52"/>
      <c r="G59" s="52"/>
      <c r="H59" s="52"/>
      <c r="I59" s="52"/>
      <c r="K59" s="216"/>
      <c r="L59" s="216"/>
    </row>
    <row r="60" spans="2:12" s="54" customFormat="1" ht="16.5" customHeight="1">
      <c r="B60" s="52" t="s">
        <v>233</v>
      </c>
      <c r="C60" s="52"/>
      <c r="D60" s="52"/>
      <c r="E60" s="52"/>
      <c r="F60" s="52"/>
      <c r="G60" s="52"/>
      <c r="H60" s="52"/>
      <c r="I60" s="52"/>
      <c r="K60" s="216"/>
      <c r="L60" s="216"/>
    </row>
    <row r="61" spans="2:12" s="54" customFormat="1" ht="16.5" customHeight="1">
      <c r="B61" s="52"/>
      <c r="C61" s="57"/>
      <c r="D61" s="52" t="s">
        <v>341</v>
      </c>
      <c r="E61" s="52"/>
      <c r="G61" s="52"/>
      <c r="H61" s="52"/>
      <c r="I61" s="52"/>
      <c r="K61" s="216"/>
      <c r="L61" s="216"/>
    </row>
    <row r="62" spans="2:12" s="54" customFormat="1" ht="16.5" customHeight="1">
      <c r="B62" s="55" t="s">
        <v>234</v>
      </c>
      <c r="C62" s="55"/>
      <c r="D62" s="52"/>
      <c r="E62" s="52"/>
      <c r="F62" s="52"/>
      <c r="G62" s="52"/>
      <c r="H62" s="52"/>
      <c r="I62" s="52"/>
      <c r="K62" s="216"/>
      <c r="L62" s="216"/>
    </row>
    <row r="63" spans="2:12" s="54" customFormat="1" ht="16.5" customHeight="1">
      <c r="B63" s="52" t="s">
        <v>374</v>
      </c>
      <c r="C63" s="52"/>
      <c r="D63" s="52"/>
      <c r="E63" s="52"/>
      <c r="F63" s="52"/>
      <c r="G63" s="52"/>
      <c r="H63" s="52"/>
      <c r="I63" s="52"/>
      <c r="J63" s="52"/>
      <c r="K63" s="19"/>
      <c r="L63" s="216"/>
    </row>
    <row r="64" spans="2:12" s="54" customFormat="1" ht="16.5" customHeight="1">
      <c r="B64" s="52" t="s">
        <v>375</v>
      </c>
      <c r="C64" s="52"/>
      <c r="D64" s="52"/>
      <c r="E64" s="52"/>
      <c r="F64" s="52"/>
      <c r="G64" s="52"/>
      <c r="H64" s="52"/>
      <c r="I64" s="52"/>
      <c r="J64" s="52"/>
      <c r="K64" s="19"/>
      <c r="L64" s="216"/>
    </row>
    <row r="65" spans="2:12" s="54" customFormat="1" ht="16.5" customHeight="1">
      <c r="B65" s="52"/>
      <c r="C65" s="52" t="s">
        <v>376</v>
      </c>
      <c r="D65" s="52"/>
      <c r="E65" s="52"/>
      <c r="F65" s="52"/>
      <c r="G65" s="52"/>
      <c r="H65" s="52"/>
      <c r="I65" s="52"/>
      <c r="J65" s="52"/>
      <c r="K65" s="19"/>
      <c r="L65" s="216"/>
    </row>
    <row r="66" spans="2:12" s="54" customFormat="1" ht="16.5" customHeight="1">
      <c r="B66" s="52"/>
      <c r="C66" s="52" t="s">
        <v>281</v>
      </c>
      <c r="D66" s="52"/>
      <c r="E66" s="52"/>
      <c r="F66" s="52"/>
      <c r="G66" s="52"/>
      <c r="H66" s="52"/>
      <c r="I66" s="52"/>
      <c r="J66" s="52"/>
      <c r="K66" s="19"/>
      <c r="L66" s="216"/>
    </row>
    <row r="67" spans="2:12" s="54" customFormat="1" ht="14.25">
      <c r="B67" s="55"/>
      <c r="C67" s="55"/>
      <c r="D67" s="52"/>
      <c r="E67" s="52"/>
      <c r="F67" s="52"/>
      <c r="G67" s="52"/>
      <c r="H67" s="52"/>
      <c r="I67" s="52"/>
      <c r="K67" s="216"/>
      <c r="L67" s="216"/>
    </row>
    <row r="68" spans="1:12" s="54" customFormat="1" ht="14.25">
      <c r="A68" s="17" t="s">
        <v>342</v>
      </c>
      <c r="B68" s="52"/>
      <c r="C68" s="55"/>
      <c r="D68" s="52"/>
      <c r="E68" s="52"/>
      <c r="F68" s="52"/>
      <c r="G68" s="52"/>
      <c r="H68" s="52"/>
      <c r="I68" s="52"/>
      <c r="K68" s="216"/>
      <c r="L68" s="216"/>
    </row>
    <row r="69" spans="11:12" s="54" customFormat="1" ht="16.5" customHeight="1">
      <c r="K69" s="216"/>
      <c r="L69" s="216"/>
    </row>
    <row r="70" spans="2:12" s="54" customFormat="1" ht="14.25">
      <c r="B70" s="52" t="s">
        <v>377</v>
      </c>
      <c r="J70" s="54" t="s">
        <v>408</v>
      </c>
      <c r="K70" s="216"/>
      <c r="L70" s="216"/>
    </row>
    <row r="71" spans="2:12" s="54" customFormat="1" ht="14.25">
      <c r="B71" s="52"/>
      <c r="C71" s="52"/>
      <c r="D71" s="52"/>
      <c r="E71" s="52"/>
      <c r="F71" s="52"/>
      <c r="G71" s="52"/>
      <c r="H71" s="52"/>
      <c r="I71" s="52"/>
      <c r="K71" s="216"/>
      <c r="L71" s="216"/>
    </row>
    <row r="72" spans="3:12" s="54" customFormat="1" ht="14.25">
      <c r="C72" s="52"/>
      <c r="D72" s="52"/>
      <c r="E72" s="52"/>
      <c r="K72" s="216"/>
      <c r="L72" s="216"/>
    </row>
    <row r="73" spans="3:12" s="54" customFormat="1" ht="14.25">
      <c r="C73" s="52"/>
      <c r="D73" s="52"/>
      <c r="E73" s="52"/>
      <c r="K73" s="216"/>
      <c r="L73" s="216"/>
    </row>
  </sheetData>
  <sheetProtection selectLockedCells="1"/>
  <mergeCells count="5">
    <mergeCell ref="B1:Q1"/>
    <mergeCell ref="K23:L23"/>
    <mergeCell ref="B11:C11"/>
    <mergeCell ref="B9:K9"/>
    <mergeCell ref="B3:Q6"/>
  </mergeCells>
  <dataValidations count="1">
    <dataValidation allowBlank="1" showInputMessage="1" showErrorMessage="1" imeMode="halfKatakana" sqref="D24:D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24"/>
  <sheetViews>
    <sheetView showGridLines="0" tabSelected="1" zoomScalePageLayoutView="0" workbookViewId="0" topLeftCell="A1">
      <pane xSplit="34" ySplit="52" topLeftCell="AI53" activePane="bottomRight" state="frozen"/>
      <selection pane="topLeft" activeCell="A1" sqref="A1"/>
      <selection pane="topRight" activeCell="AH1" sqref="AH1"/>
      <selection pane="bottomLeft" activeCell="A18" sqref="A18"/>
      <selection pane="bottomRight" activeCell="D3" sqref="D3"/>
    </sheetView>
  </sheetViews>
  <sheetFormatPr defaultColWidth="8.875" defaultRowHeight="13.5"/>
  <cols>
    <col min="1" max="1" width="6.375" style="0" customWidth="1"/>
    <col min="2" max="2" width="12.75390625" style="0" customWidth="1"/>
    <col min="3" max="3" width="11.125" style="0" customWidth="1"/>
    <col min="4" max="4" width="23.125" style="0" customWidth="1"/>
    <col min="5" max="5" width="7.00390625" style="0" customWidth="1"/>
    <col min="6" max="6" width="4.25390625" style="0" customWidth="1"/>
    <col min="7" max="7" width="23.375" style="0" customWidth="1"/>
  </cols>
  <sheetData>
    <row r="1" spans="1:7" ht="27.75" customHeight="1">
      <c r="A1" s="303" t="s">
        <v>443</v>
      </c>
      <c r="B1" s="303"/>
      <c r="C1" s="303"/>
      <c r="D1" s="303"/>
      <c r="E1" s="303"/>
      <c r="F1" s="303"/>
      <c r="G1" s="303"/>
    </row>
    <row r="2" spans="1:6" ht="29.25" customHeight="1">
      <c r="A2" s="19"/>
      <c r="B2" s="19"/>
      <c r="C2" s="19"/>
      <c r="D2" s="19"/>
      <c r="E2" s="18"/>
      <c r="F2" s="18"/>
    </row>
    <row r="3" spans="2:4" ht="26.25" customHeight="1">
      <c r="B3" s="305" t="s">
        <v>349</v>
      </c>
      <c r="C3" s="305"/>
      <c r="D3" s="365"/>
    </row>
    <row r="4" spans="1:7" s="20" customFormat="1" ht="23.25" customHeight="1">
      <c r="A4" s="21"/>
      <c r="B4" s="304" t="s">
        <v>391</v>
      </c>
      <c r="C4" s="304"/>
      <c r="D4" s="306" t="s">
        <v>381</v>
      </c>
      <c r="E4" s="306"/>
      <c r="F4" s="306"/>
      <c r="G4" s="306"/>
    </row>
    <row r="5" spans="4:7" ht="23.25" customHeight="1">
      <c r="D5" s="319"/>
      <c r="E5" s="319"/>
      <c r="F5" s="319"/>
      <c r="G5" s="319"/>
    </row>
    <row r="6" spans="1:4" ht="24.75" customHeight="1">
      <c r="A6" s="308" t="s">
        <v>345</v>
      </c>
      <c r="B6" s="309"/>
      <c r="C6" s="229" t="s">
        <v>347</v>
      </c>
      <c r="D6" s="238"/>
    </row>
    <row r="7" spans="1:4" ht="24.75" customHeight="1">
      <c r="A7" s="308"/>
      <c r="B7" s="309"/>
      <c r="C7" s="229" t="s">
        <v>346</v>
      </c>
      <c r="D7" s="238"/>
    </row>
    <row r="10" ht="24.75" customHeight="1"/>
    <row r="13" spans="4:7" ht="20.25" customHeight="1">
      <c r="D13" s="234" t="s">
        <v>417</v>
      </c>
      <c r="E13" s="307" t="s">
        <v>210</v>
      </c>
      <c r="F13" s="307"/>
      <c r="G13" s="307"/>
    </row>
    <row r="14" spans="1:7" ht="26.25" customHeight="1">
      <c r="A14" s="310" t="s">
        <v>425</v>
      </c>
      <c r="B14" s="311"/>
      <c r="C14" s="312"/>
      <c r="D14" s="239"/>
      <c r="E14" s="316"/>
      <c r="F14" s="317"/>
      <c r="G14" s="318"/>
    </row>
    <row r="15" spans="1:7" ht="26.25" customHeight="1">
      <c r="A15" s="313"/>
      <c r="B15" s="314"/>
      <c r="C15" s="315"/>
      <c r="D15" s="239"/>
      <c r="E15" s="316"/>
      <c r="F15" s="317"/>
      <c r="G15" s="318"/>
    </row>
    <row r="23" ht="13.5" hidden="1">
      <c r="D23" t="s">
        <v>423</v>
      </c>
    </row>
    <row r="24" ht="13.5" hidden="1">
      <c r="D24" t="s">
        <v>422</v>
      </c>
    </row>
  </sheetData>
  <sheetProtection sheet="1" selectLockedCells="1"/>
  <mergeCells count="10">
    <mergeCell ref="A14:C15"/>
    <mergeCell ref="E14:G14"/>
    <mergeCell ref="E15:G15"/>
    <mergeCell ref="D5:G5"/>
    <mergeCell ref="A1:G1"/>
    <mergeCell ref="B4:C4"/>
    <mergeCell ref="B3:C3"/>
    <mergeCell ref="D4:G4"/>
    <mergeCell ref="E13:G13"/>
    <mergeCell ref="A6:B7"/>
  </mergeCells>
  <dataValidations count="2">
    <dataValidation allowBlank="1" showInputMessage="1" showErrorMessage="1" imeMode="on" sqref="D3 D6"/>
    <dataValidation allowBlank="1" showInputMessage="1" showErrorMessage="1" imeMode="off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R73"/>
  <sheetViews>
    <sheetView showGridLines="0" showZeros="0" zoomScale="90" zoomScaleNormal="90" zoomScalePageLayoutView="0" workbookViewId="0" topLeftCell="A1">
      <pane ySplit="11" topLeftCell="A12" activePane="bottomLeft" state="frozen"/>
      <selection pane="topLeft" activeCell="F8" sqref="F8"/>
      <selection pane="bottomLeft" activeCell="AC13" sqref="AC13"/>
    </sheetView>
  </sheetViews>
  <sheetFormatPr defaultColWidth="9.00390625" defaultRowHeight="13.5"/>
  <cols>
    <col min="1" max="1" width="5.625" style="1" customWidth="1"/>
    <col min="2" max="2" width="7.625" style="1" customWidth="1"/>
    <col min="3" max="3" width="12.125" style="1" customWidth="1"/>
    <col min="4" max="4" width="12.50390625" style="1" customWidth="1"/>
    <col min="5" max="5" width="13.625" style="2" customWidth="1"/>
    <col min="6" max="6" width="4.50390625" style="23" customWidth="1"/>
    <col min="7" max="7" width="13.125" style="1" customWidth="1"/>
    <col min="8" max="8" width="8.00390625" style="2" customWidth="1"/>
    <col min="9" max="9" width="8.25390625" style="2" customWidth="1"/>
    <col min="10" max="10" width="7.50390625" style="41" customWidth="1"/>
    <col min="11" max="14" width="3.75390625" style="2" customWidth="1"/>
    <col min="15" max="15" width="0.6171875" style="288" customWidth="1"/>
    <col min="16" max="16" width="8.875" style="2" hidden="1" customWidth="1"/>
    <col min="17" max="17" width="2.625" style="0" hidden="1" customWidth="1"/>
    <col min="18" max="18" width="5.375" style="2" hidden="1" customWidth="1"/>
    <col min="19" max="19" width="2.875" style="2" hidden="1" customWidth="1"/>
    <col min="20" max="20" width="4.625" style="2" hidden="1" customWidth="1"/>
    <col min="21" max="21" width="0.74609375" style="2" customWidth="1"/>
    <col min="22" max="22" width="1.25" style="2" customWidth="1"/>
    <col min="23" max="23" width="5.625" style="1" customWidth="1"/>
    <col min="24" max="24" width="7.625" style="1" customWidth="1"/>
    <col min="25" max="25" width="12.125" style="1" customWidth="1"/>
    <col min="26" max="26" width="12.50390625" style="1" customWidth="1"/>
    <col min="27" max="27" width="13.625" style="2" customWidth="1"/>
    <col min="28" max="28" width="4.50390625" style="23" customWidth="1"/>
    <col min="29" max="29" width="13.125" style="1" customWidth="1"/>
    <col min="30" max="30" width="8.00390625" style="2" customWidth="1"/>
    <col min="31" max="31" width="8.25390625" style="2" customWidth="1"/>
    <col min="32" max="32" width="7.50390625" style="1" customWidth="1"/>
    <col min="33" max="36" width="3.75390625" style="2" customWidth="1"/>
    <col min="37" max="37" width="2.625" style="288" customWidth="1"/>
    <col min="38" max="38" width="8.875" style="2" hidden="1" customWidth="1"/>
    <col min="39" max="39" width="12.375" style="2" hidden="1" customWidth="1"/>
    <col min="40" max="40" width="5.375" style="2" hidden="1" customWidth="1"/>
    <col min="41" max="41" width="2.875" style="2" hidden="1" customWidth="1"/>
    <col min="42" max="42" width="4.625" style="2" hidden="1" customWidth="1"/>
    <col min="43" max="43" width="9.00390625" style="2" hidden="1" customWidth="1"/>
    <col min="44" max="44" width="8.875" style="285" customWidth="1"/>
    <col min="45" max="48" width="8.875" style="2" customWidth="1"/>
    <col min="49" max="49" width="46.625" style="2" customWidth="1"/>
    <col min="50" max="16384" width="9.00390625" style="2" customWidth="1"/>
  </cols>
  <sheetData>
    <row r="1" spans="1:36" ht="26.25" customHeight="1" thickBot="1">
      <c r="A1" s="358" t="s">
        <v>321</v>
      </c>
      <c r="B1" s="359"/>
      <c r="C1" s="339" t="s">
        <v>421</v>
      </c>
      <c r="D1" s="340"/>
      <c r="E1" s="341"/>
      <c r="F1" s="46"/>
      <c r="G1" s="342" t="s">
        <v>415</v>
      </c>
      <c r="H1" s="342"/>
      <c r="I1" s="41" t="s">
        <v>433</v>
      </c>
      <c r="J1" s="284">
        <f>$J$8+$AF$8</f>
        <v>0</v>
      </c>
      <c r="K1" s="328" t="s">
        <v>395</v>
      </c>
      <c r="L1" s="328"/>
      <c r="M1" s="328"/>
      <c r="N1" s="328"/>
      <c r="W1" s="358" t="s">
        <v>321</v>
      </c>
      <c r="X1" s="359"/>
      <c r="Y1" s="339" t="s">
        <v>421</v>
      </c>
      <c r="Z1" s="340"/>
      <c r="AA1" s="341"/>
      <c r="AB1" s="24"/>
      <c r="AC1" s="327" t="s">
        <v>416</v>
      </c>
      <c r="AD1" s="327"/>
      <c r="AE1" s="41" t="s">
        <v>433</v>
      </c>
      <c r="AF1" s="284">
        <f>$J$8+$AF$8</f>
        <v>0</v>
      </c>
      <c r="AG1" s="328" t="s">
        <v>396</v>
      </c>
      <c r="AH1" s="328"/>
      <c r="AI1" s="328"/>
      <c r="AJ1" s="328"/>
    </row>
    <row r="2" spans="1:31" ht="7.5" customHeight="1" thickBot="1">
      <c r="A2" s="201"/>
      <c r="B2" s="201"/>
      <c r="C2" s="345"/>
      <c r="D2" s="345"/>
      <c r="E2" s="345"/>
      <c r="F2" s="63"/>
      <c r="G2" s="47"/>
      <c r="H2" s="49"/>
      <c r="I2" s="65"/>
      <c r="W2" s="165"/>
      <c r="X2" s="165"/>
      <c r="Y2" s="329"/>
      <c r="Z2" s="329"/>
      <c r="AA2" s="329"/>
      <c r="AB2" s="64"/>
      <c r="AE2" s="66"/>
    </row>
    <row r="3" spans="1:35" ht="18" customHeight="1" thickBot="1">
      <c r="A3" s="358" t="s">
        <v>349</v>
      </c>
      <c r="B3" s="359"/>
      <c r="C3" s="343">
        <f>IF('申込必要事項'!D3="","",'申込必要事項'!D3)</f>
      </c>
      <c r="D3" s="344"/>
      <c r="E3" s="105"/>
      <c r="F3" s="106" t="s">
        <v>348</v>
      </c>
      <c r="G3" s="346">
        <f>IF('申込必要事項'!D6="","",'申込必要事項'!D6)</f>
      </c>
      <c r="H3" s="346"/>
      <c r="I3" s="347">
        <f>IF('申込必要事項'!D7="","",'申込必要事項'!D7)</f>
      </c>
      <c r="J3" s="347"/>
      <c r="K3" s="347"/>
      <c r="L3" s="264"/>
      <c r="M3" s="264"/>
      <c r="W3" s="360" t="s">
        <v>322</v>
      </c>
      <c r="X3" s="361"/>
      <c r="Y3" s="330">
        <f>IF('申込必要事項'!D3="","",'申込必要事項'!D3)</f>
      </c>
      <c r="Z3" s="331"/>
      <c r="AA3" s="107"/>
      <c r="AB3" s="108" t="s">
        <v>348</v>
      </c>
      <c r="AC3" s="332">
        <f>IF('申込必要事項'!D6="","",'申込必要事項'!D6)</f>
      </c>
      <c r="AD3" s="332"/>
      <c r="AE3" s="333">
        <f>IF('申込必要事項'!D7="","",'申込必要事項'!D7)</f>
      </c>
      <c r="AF3" s="333"/>
      <c r="AG3" s="333"/>
      <c r="AH3" s="165"/>
      <c r="AI3" s="165"/>
    </row>
    <row r="4" spans="1:35" ht="6" customHeight="1" thickBot="1">
      <c r="A4" s="76"/>
      <c r="B4" s="76"/>
      <c r="C4" s="77"/>
      <c r="D4" s="63"/>
      <c r="E4" s="63"/>
      <c r="F4" s="63"/>
      <c r="G4" s="47"/>
      <c r="H4" s="49"/>
      <c r="I4" s="49"/>
      <c r="J4" s="78"/>
      <c r="K4" s="78"/>
      <c r="L4" s="264"/>
      <c r="M4" s="264"/>
      <c r="W4" s="79"/>
      <c r="X4" s="79"/>
      <c r="Y4" s="80"/>
      <c r="Z4" s="64"/>
      <c r="AA4" s="64"/>
      <c r="AB4" s="64"/>
      <c r="AF4" s="81"/>
      <c r="AG4" s="81"/>
      <c r="AH4" s="165"/>
      <c r="AI4" s="165"/>
    </row>
    <row r="5" spans="1:35" ht="13.5" customHeight="1">
      <c r="A5" s="76"/>
      <c r="B5" s="76"/>
      <c r="C5" s="62" t="s">
        <v>323</v>
      </c>
      <c r="D5" s="94" t="s">
        <v>324</v>
      </c>
      <c r="E5" s="95">
        <f>COUNTIF($R$13:$R$62,1)</f>
        <v>0</v>
      </c>
      <c r="F5" s="96" t="s">
        <v>326</v>
      </c>
      <c r="G5" s="96" t="s">
        <v>331</v>
      </c>
      <c r="H5" s="97">
        <v>700</v>
      </c>
      <c r="I5" s="98" t="s">
        <v>328</v>
      </c>
      <c r="J5" s="255">
        <f>IF(E5="","",E5*H5)</f>
        <v>0</v>
      </c>
      <c r="K5" s="99" t="s">
        <v>330</v>
      </c>
      <c r="L5" s="264"/>
      <c r="M5" s="264"/>
      <c r="W5" s="79"/>
      <c r="X5" s="79"/>
      <c r="Y5" s="62" t="s">
        <v>323</v>
      </c>
      <c r="Z5" s="87" t="s">
        <v>324</v>
      </c>
      <c r="AA5" s="88">
        <f>COUNTIF($AN$13:$AN$62,1)</f>
        <v>0</v>
      </c>
      <c r="AB5" s="89" t="s">
        <v>326</v>
      </c>
      <c r="AC5" s="89" t="s">
        <v>327</v>
      </c>
      <c r="AD5" s="90">
        <v>700</v>
      </c>
      <c r="AE5" s="91" t="s">
        <v>328</v>
      </c>
      <c r="AF5" s="260">
        <f>IF(AA5="","",AA5*AD5)</f>
        <v>0</v>
      </c>
      <c r="AG5" s="92" t="s">
        <v>330</v>
      </c>
      <c r="AH5" s="165"/>
      <c r="AI5" s="165"/>
    </row>
    <row r="6" spans="1:35" ht="13.5" customHeight="1" hidden="1">
      <c r="A6" s="259"/>
      <c r="B6" s="259"/>
      <c r="C6" s="258">
        <f>IF('申込必要事項'!$D$10=0,"",'申込必要事項'!$D$10)</f>
      </c>
      <c r="D6" s="119" t="s">
        <v>325</v>
      </c>
      <c r="E6" s="120">
        <f>COUNTIF($R$13:$R$62,2)</f>
        <v>0</v>
      </c>
      <c r="F6" s="121" t="s">
        <v>326</v>
      </c>
      <c r="G6" s="121" t="s">
        <v>331</v>
      </c>
      <c r="H6" s="122">
        <v>1000</v>
      </c>
      <c r="I6" s="123" t="s">
        <v>328</v>
      </c>
      <c r="J6" s="254"/>
      <c r="K6" s="124" t="s">
        <v>330</v>
      </c>
      <c r="L6" s="264"/>
      <c r="M6" s="264"/>
      <c r="W6" s="79"/>
      <c r="X6" s="79"/>
      <c r="Y6" s="253">
        <f>IF('申込必要事項'!$D$10=0,"",'申込必要事項'!$D$10)</f>
      </c>
      <c r="Z6" s="265" t="s">
        <v>325</v>
      </c>
      <c r="AA6" s="266">
        <f>COUNTIF($R$13:$R$62,2)</f>
        <v>0</v>
      </c>
      <c r="AB6" s="267" t="s">
        <v>326</v>
      </c>
      <c r="AC6" s="267" t="s">
        <v>327</v>
      </c>
      <c r="AD6" s="268">
        <v>1000</v>
      </c>
      <c r="AE6" s="269" t="s">
        <v>328</v>
      </c>
      <c r="AF6" s="270"/>
      <c r="AG6" s="271" t="s">
        <v>330</v>
      </c>
      <c r="AH6" s="165"/>
      <c r="AI6" s="165"/>
    </row>
    <row r="7" spans="1:35" ht="13.5" customHeight="1" thickBot="1">
      <c r="A7" s="76"/>
      <c r="B7" s="76"/>
      <c r="D7" s="232" t="s">
        <v>414</v>
      </c>
      <c r="E7" s="230">
        <f>'リレー(様式2)'!V4+'リレー(様式2)'!X4</f>
        <v>0</v>
      </c>
      <c r="F7" s="125" t="s">
        <v>332</v>
      </c>
      <c r="G7" s="125" t="s">
        <v>327</v>
      </c>
      <c r="H7" s="126">
        <v>1000</v>
      </c>
      <c r="I7" s="127" t="s">
        <v>328</v>
      </c>
      <c r="J7" s="233">
        <f>IF(E7="","",E7*H7)</f>
        <v>0</v>
      </c>
      <c r="K7" s="128" t="s">
        <v>330</v>
      </c>
      <c r="L7" s="264"/>
      <c r="M7" s="264"/>
      <c r="W7" s="79"/>
      <c r="X7" s="79"/>
      <c r="Z7" s="133" t="s">
        <v>333</v>
      </c>
      <c r="AA7" s="231">
        <f>'リレー(様式2)'!W4</f>
        <v>0</v>
      </c>
      <c r="AB7" s="129" t="s">
        <v>332</v>
      </c>
      <c r="AC7" s="129" t="s">
        <v>327</v>
      </c>
      <c r="AD7" s="130">
        <v>1000</v>
      </c>
      <c r="AE7" s="131" t="s">
        <v>328</v>
      </c>
      <c r="AF7" s="261">
        <f>IF(AA7="","",AA7*AD7)</f>
        <v>0</v>
      </c>
      <c r="AG7" s="132" t="s">
        <v>330</v>
      </c>
      <c r="AH7" s="165"/>
      <c r="AI7" s="165"/>
    </row>
    <row r="8" spans="1:35" ht="13.5" customHeight="1" thickBot="1">
      <c r="A8" s="76"/>
      <c r="B8" s="76"/>
      <c r="D8" s="336"/>
      <c r="E8" s="336"/>
      <c r="F8" s="62"/>
      <c r="G8" s="61"/>
      <c r="H8" s="334" t="s">
        <v>329</v>
      </c>
      <c r="I8" s="335"/>
      <c r="J8" s="256">
        <f>SUM(J5:J7)</f>
        <v>0</v>
      </c>
      <c r="K8" s="100" t="s">
        <v>330</v>
      </c>
      <c r="L8" s="264"/>
      <c r="M8" s="264"/>
      <c r="W8" s="79"/>
      <c r="X8" s="79"/>
      <c r="Z8" s="336"/>
      <c r="AA8" s="336"/>
      <c r="AB8" s="62"/>
      <c r="AC8" s="61"/>
      <c r="AD8" s="320" t="s">
        <v>329</v>
      </c>
      <c r="AE8" s="321"/>
      <c r="AF8" s="262">
        <f>SUM(AF5:AF7)</f>
        <v>0</v>
      </c>
      <c r="AG8" s="93" t="s">
        <v>330</v>
      </c>
      <c r="AH8" s="165"/>
      <c r="AI8" s="165"/>
    </row>
    <row r="9" spans="1:35" ht="5.25" customHeight="1">
      <c r="A9" s="76"/>
      <c r="B9" s="76"/>
      <c r="C9" s="77"/>
      <c r="D9" s="63"/>
      <c r="E9" s="63"/>
      <c r="F9" s="63"/>
      <c r="G9" s="47"/>
      <c r="H9" s="49"/>
      <c r="I9" s="187"/>
      <c r="J9" s="257"/>
      <c r="K9" s="188"/>
      <c r="L9" s="188"/>
      <c r="M9" s="188"/>
      <c r="W9" s="79"/>
      <c r="X9" s="79"/>
      <c r="Y9" s="80"/>
      <c r="Z9" s="64"/>
      <c r="AA9" s="64"/>
      <c r="AB9" s="64"/>
      <c r="AE9" s="189"/>
      <c r="AF9" s="257"/>
      <c r="AG9" s="188"/>
      <c r="AH9" s="188"/>
      <c r="AI9" s="188"/>
    </row>
    <row r="10" spans="2:36" ht="15.75" customHeight="1">
      <c r="B10" s="364" t="s">
        <v>439</v>
      </c>
      <c r="D10" s="47"/>
      <c r="E10" s="49"/>
      <c r="F10" s="48"/>
      <c r="G10" s="337" t="s">
        <v>308</v>
      </c>
      <c r="H10" s="337"/>
      <c r="I10" s="338" t="s">
        <v>309</v>
      </c>
      <c r="J10" s="338"/>
      <c r="K10" s="324" t="s">
        <v>378</v>
      </c>
      <c r="L10" s="325"/>
      <c r="M10" s="325"/>
      <c r="N10" s="326"/>
      <c r="X10" s="364" t="s">
        <v>439</v>
      </c>
      <c r="AC10" s="322" t="s">
        <v>308</v>
      </c>
      <c r="AD10" s="322"/>
      <c r="AE10" s="323" t="s">
        <v>309</v>
      </c>
      <c r="AF10" s="323"/>
      <c r="AG10" s="324" t="s">
        <v>378</v>
      </c>
      <c r="AH10" s="325"/>
      <c r="AI10" s="325"/>
      <c r="AJ10" s="326"/>
    </row>
    <row r="11" spans="1:44" s="25" customFormat="1" ht="15.75" customHeight="1">
      <c r="A11" s="67" t="s">
        <v>438</v>
      </c>
      <c r="B11" s="372" t="s">
        <v>436</v>
      </c>
      <c r="C11" s="199" t="s">
        <v>320</v>
      </c>
      <c r="D11" s="67" t="s">
        <v>302</v>
      </c>
      <c r="E11" s="68" t="s">
        <v>390</v>
      </c>
      <c r="F11" s="67" t="s">
        <v>199</v>
      </c>
      <c r="G11" s="82" t="s">
        <v>227</v>
      </c>
      <c r="H11" s="83" t="s">
        <v>314</v>
      </c>
      <c r="I11" s="282" t="s">
        <v>227</v>
      </c>
      <c r="J11" s="283" t="s">
        <v>314</v>
      </c>
      <c r="K11" s="196" t="s">
        <v>426</v>
      </c>
      <c r="L11" s="196" t="s">
        <v>427</v>
      </c>
      <c r="M11" s="196" t="s">
        <v>428</v>
      </c>
      <c r="N11" s="240" t="s">
        <v>432</v>
      </c>
      <c r="O11" s="288"/>
      <c r="R11" s="2"/>
      <c r="W11" s="27" t="s">
        <v>197</v>
      </c>
      <c r="X11" s="371" t="s">
        <v>435</v>
      </c>
      <c r="Y11" s="200" t="s">
        <v>198</v>
      </c>
      <c r="Z11" s="27" t="s">
        <v>302</v>
      </c>
      <c r="AA11" s="38" t="s">
        <v>390</v>
      </c>
      <c r="AB11" s="27" t="s">
        <v>199</v>
      </c>
      <c r="AC11" s="85" t="s">
        <v>227</v>
      </c>
      <c r="AD11" s="86" t="s">
        <v>314</v>
      </c>
      <c r="AE11" s="280" t="s">
        <v>227</v>
      </c>
      <c r="AF11" s="281" t="s">
        <v>314</v>
      </c>
      <c r="AG11" s="196" t="s">
        <v>426</v>
      </c>
      <c r="AH11" s="196" t="s">
        <v>427</v>
      </c>
      <c r="AI11" s="196" t="s">
        <v>428</v>
      </c>
      <c r="AJ11" s="242" t="s">
        <v>432</v>
      </c>
      <c r="AK11" s="288"/>
      <c r="AN11" s="2"/>
      <c r="AR11" s="286"/>
    </row>
    <row r="12" spans="1:44" s="5" customFormat="1" ht="15" customHeight="1">
      <c r="A12" s="84" t="s">
        <v>224</v>
      </c>
      <c r="B12" s="357" t="s">
        <v>437</v>
      </c>
      <c r="C12" s="197" t="s">
        <v>298</v>
      </c>
      <c r="D12" s="154" t="s">
        <v>388</v>
      </c>
      <c r="E12" s="154" t="s">
        <v>365</v>
      </c>
      <c r="F12" s="155">
        <v>4</v>
      </c>
      <c r="G12" s="154" t="s">
        <v>429</v>
      </c>
      <c r="H12" s="156" t="s">
        <v>430</v>
      </c>
      <c r="I12" s="276" t="s">
        <v>431</v>
      </c>
      <c r="J12" s="277" t="s">
        <v>424</v>
      </c>
      <c r="K12" s="202"/>
      <c r="L12" s="202"/>
      <c r="M12" s="202"/>
      <c r="N12" s="241" t="s">
        <v>407</v>
      </c>
      <c r="O12" s="288"/>
      <c r="R12" s="2"/>
      <c r="W12" s="101" t="s">
        <v>224</v>
      </c>
      <c r="X12" s="363" t="s">
        <v>437</v>
      </c>
      <c r="Y12" s="198" t="s">
        <v>304</v>
      </c>
      <c r="Z12" s="159" t="s">
        <v>389</v>
      </c>
      <c r="AA12" s="159" t="s">
        <v>366</v>
      </c>
      <c r="AB12" s="160">
        <v>6</v>
      </c>
      <c r="AC12" s="159" t="s">
        <v>403</v>
      </c>
      <c r="AD12" s="161" t="s">
        <v>406</v>
      </c>
      <c r="AE12" s="274"/>
      <c r="AF12" s="275"/>
      <c r="AG12" s="102"/>
      <c r="AH12" s="102"/>
      <c r="AI12" s="102"/>
      <c r="AJ12" s="241" t="s">
        <v>407</v>
      </c>
      <c r="AK12" s="288"/>
      <c r="AN12" s="2"/>
      <c r="AR12" s="287"/>
    </row>
    <row r="13" spans="1:44" s="5" customFormat="1" ht="15" customHeight="1">
      <c r="A13" s="37">
        <v>1</v>
      </c>
      <c r="B13" s="374"/>
      <c r="C13" s="157"/>
      <c r="D13" s="157"/>
      <c r="E13" s="252">
        <f>IF(C13="","",'申込必要事項'!$D$3)</f>
      </c>
      <c r="F13" s="158"/>
      <c r="G13" s="204"/>
      <c r="H13" s="263"/>
      <c r="I13" s="278"/>
      <c r="J13" s="279"/>
      <c r="K13" s="237"/>
      <c r="L13" s="237"/>
      <c r="M13" s="237"/>
      <c r="N13" s="236"/>
      <c r="O13" s="289"/>
      <c r="P13" s="5" t="str">
        <f>IF('参加人数'!B5="","",'参加人数'!B5)</f>
        <v>3年100m</v>
      </c>
      <c r="R13" s="2">
        <f aca="true" t="shared" si="0" ref="R13:R52">COUNTA(G13,I13)</f>
        <v>0</v>
      </c>
      <c r="S13" s="5">
        <f>IF(G13="","",VALUE(LEFT(G13,1)))</f>
      </c>
      <c r="T13" s="362">
        <f>B13</f>
        <v>0</v>
      </c>
      <c r="W13" s="37">
        <v>1</v>
      </c>
      <c r="X13" s="373"/>
      <c r="Y13" s="60"/>
      <c r="Z13" s="60"/>
      <c r="AA13" s="251">
        <f>IF(Y13="","",'申込必要事項'!$D$3)</f>
      </c>
      <c r="AB13" s="162"/>
      <c r="AC13" s="205"/>
      <c r="AD13" s="163"/>
      <c r="AE13" s="272"/>
      <c r="AF13" s="273"/>
      <c r="AG13" s="235"/>
      <c r="AH13" s="235"/>
      <c r="AI13" s="235"/>
      <c r="AJ13" s="236"/>
      <c r="AK13" s="289"/>
      <c r="AL13" s="5" t="str">
        <f>IF('参加人数'!E5="","",'参加人数'!E5)</f>
        <v>3年100m</v>
      </c>
      <c r="AN13" s="2">
        <f aca="true" t="shared" si="1" ref="AN13:AN59">COUNTA(AC13,AE13)</f>
        <v>0</v>
      </c>
      <c r="AO13" s="5">
        <f>IF(AC13="","",VALUE(LEFT(AC13,1)))</f>
      </c>
      <c r="AP13" s="362">
        <f>X13</f>
        <v>0</v>
      </c>
      <c r="AR13" s="287"/>
    </row>
    <row r="14" spans="1:44" s="5" customFormat="1" ht="15" customHeight="1">
      <c r="A14" s="37">
        <v>2</v>
      </c>
      <c r="B14" s="374"/>
      <c r="C14" s="157"/>
      <c r="D14" s="157"/>
      <c r="E14" s="252">
        <f>IF(C14="","",'申込必要事項'!$D$3)</f>
      </c>
      <c r="F14" s="158"/>
      <c r="G14" s="204"/>
      <c r="H14" s="263"/>
      <c r="I14" s="278"/>
      <c r="J14" s="279"/>
      <c r="K14" s="237"/>
      <c r="L14" s="237"/>
      <c r="M14" s="237"/>
      <c r="N14" s="236"/>
      <c r="O14" s="289"/>
      <c r="P14" s="5" t="str">
        <f>IF('参加人数'!B6="","",'参加人数'!B6)</f>
        <v>4年100m</v>
      </c>
      <c r="R14" s="2">
        <f t="shared" si="0"/>
        <v>0</v>
      </c>
      <c r="S14" s="5">
        <f aca="true" t="shared" si="2" ref="S14:S57">IF(G14="","",VALUE(LEFT(G14,1)))</f>
      </c>
      <c r="T14" s="362">
        <f aca="true" t="shared" si="3" ref="T14:T62">B14</f>
        <v>0</v>
      </c>
      <c r="W14" s="37">
        <v>2</v>
      </c>
      <c r="X14" s="373"/>
      <c r="Y14" s="60"/>
      <c r="Z14" s="60"/>
      <c r="AA14" s="251">
        <f>IF(Y14="","",'申込必要事項'!$D$3)</f>
      </c>
      <c r="AB14" s="162"/>
      <c r="AC14" s="205"/>
      <c r="AD14" s="163"/>
      <c r="AE14" s="272"/>
      <c r="AF14" s="273"/>
      <c r="AG14" s="235"/>
      <c r="AH14" s="235"/>
      <c r="AI14" s="235"/>
      <c r="AJ14" s="236"/>
      <c r="AK14" s="289"/>
      <c r="AL14" s="5" t="str">
        <f>IF('参加人数'!E6="","",'参加人数'!E6)</f>
        <v>4年100m</v>
      </c>
      <c r="AN14" s="2">
        <f t="shared" si="1"/>
        <v>0</v>
      </c>
      <c r="AO14" s="5">
        <f aca="true" t="shared" si="4" ref="AO14:AO59">IF(AC14="","",VALUE(LEFT(AC14,1)))</f>
      </c>
      <c r="AP14" s="362">
        <f aca="true" t="shared" si="5" ref="AP14:AP62">X14</f>
        <v>0</v>
      </c>
      <c r="AR14" s="287"/>
    </row>
    <row r="15" spans="1:44" s="5" customFormat="1" ht="15" customHeight="1">
      <c r="A15" s="37">
        <v>3</v>
      </c>
      <c r="B15" s="374"/>
      <c r="C15" s="157"/>
      <c r="D15" s="157"/>
      <c r="E15" s="252">
        <f>IF(C15="","",'申込必要事項'!$D$3)</f>
      </c>
      <c r="F15" s="158"/>
      <c r="G15" s="204"/>
      <c r="H15" s="263"/>
      <c r="I15" s="278"/>
      <c r="J15" s="279"/>
      <c r="K15" s="237"/>
      <c r="L15" s="237"/>
      <c r="M15" s="237"/>
      <c r="N15" s="236"/>
      <c r="O15" s="289"/>
      <c r="P15" s="5" t="str">
        <f>IF('参加人数'!B7="","",'参加人数'!B7)</f>
        <v>5年100m</v>
      </c>
      <c r="R15" s="2">
        <f t="shared" si="0"/>
        <v>0</v>
      </c>
      <c r="S15" s="5">
        <f t="shared" si="2"/>
      </c>
      <c r="T15" s="362">
        <f t="shared" si="3"/>
        <v>0</v>
      </c>
      <c r="W15" s="37">
        <v>3</v>
      </c>
      <c r="X15" s="373"/>
      <c r="Y15" s="60"/>
      <c r="Z15" s="60"/>
      <c r="AA15" s="251">
        <f>IF(Y15="","",'申込必要事項'!$D$3)</f>
      </c>
      <c r="AB15" s="162"/>
      <c r="AC15" s="205"/>
      <c r="AD15" s="163"/>
      <c r="AE15" s="272"/>
      <c r="AF15" s="273"/>
      <c r="AG15" s="235"/>
      <c r="AH15" s="235"/>
      <c r="AI15" s="235"/>
      <c r="AJ15" s="236"/>
      <c r="AK15" s="289"/>
      <c r="AL15" s="5" t="str">
        <f>IF('参加人数'!E7="","",'参加人数'!E7)</f>
        <v>5年100m</v>
      </c>
      <c r="AN15" s="2">
        <f t="shared" si="1"/>
        <v>0</v>
      </c>
      <c r="AO15" s="5">
        <f t="shared" si="4"/>
      </c>
      <c r="AP15" s="362">
        <f t="shared" si="5"/>
        <v>0</v>
      </c>
      <c r="AR15" s="287"/>
    </row>
    <row r="16" spans="1:44" s="5" customFormat="1" ht="15" customHeight="1">
      <c r="A16" s="37">
        <v>4</v>
      </c>
      <c r="B16" s="374"/>
      <c r="C16" s="157"/>
      <c r="D16" s="157"/>
      <c r="E16" s="252">
        <f>IF(C16="","",'申込必要事項'!$D$3)</f>
      </c>
      <c r="F16" s="158"/>
      <c r="G16" s="204"/>
      <c r="H16" s="263"/>
      <c r="I16" s="278"/>
      <c r="J16" s="279"/>
      <c r="K16" s="237"/>
      <c r="L16" s="237"/>
      <c r="M16" s="237"/>
      <c r="N16" s="236"/>
      <c r="O16" s="289"/>
      <c r="P16" s="5" t="str">
        <f>IF('参加人数'!B8="","",'参加人数'!B8)</f>
        <v>6年100m</v>
      </c>
      <c r="R16" s="2">
        <f t="shared" si="0"/>
        <v>0</v>
      </c>
      <c r="S16" s="5">
        <f t="shared" si="2"/>
      </c>
      <c r="T16" s="362">
        <f t="shared" si="3"/>
        <v>0</v>
      </c>
      <c r="W16" s="37">
        <v>4</v>
      </c>
      <c r="X16" s="373"/>
      <c r="Y16" s="60"/>
      <c r="Z16" s="60"/>
      <c r="AA16" s="251">
        <f>IF(Y16="","",'申込必要事項'!$D$3)</f>
      </c>
      <c r="AB16" s="162"/>
      <c r="AC16" s="205"/>
      <c r="AD16" s="163"/>
      <c r="AE16" s="272"/>
      <c r="AF16" s="273"/>
      <c r="AG16" s="235"/>
      <c r="AH16" s="235"/>
      <c r="AI16" s="235"/>
      <c r="AJ16" s="236"/>
      <c r="AK16" s="289"/>
      <c r="AL16" s="5" t="str">
        <f>IF('参加人数'!E8="","",'参加人数'!E8)</f>
        <v>6年100m</v>
      </c>
      <c r="AN16" s="2">
        <f t="shared" si="1"/>
        <v>0</v>
      </c>
      <c r="AO16" s="5">
        <f t="shared" si="4"/>
      </c>
      <c r="AP16" s="362">
        <f t="shared" si="5"/>
        <v>0</v>
      </c>
      <c r="AR16" s="287"/>
    </row>
    <row r="17" spans="1:44" s="5" customFormat="1" ht="15" customHeight="1">
      <c r="A17" s="37">
        <v>5</v>
      </c>
      <c r="B17" s="374"/>
      <c r="C17" s="157"/>
      <c r="D17" s="157"/>
      <c r="E17" s="252">
        <f>IF(C17="","",'申込必要事項'!$D$3)</f>
      </c>
      <c r="F17" s="158"/>
      <c r="G17" s="204"/>
      <c r="H17" s="263"/>
      <c r="I17" s="278"/>
      <c r="J17" s="279"/>
      <c r="K17" s="237"/>
      <c r="L17" s="237"/>
      <c r="M17" s="237"/>
      <c r="N17" s="236"/>
      <c r="O17" s="289"/>
      <c r="P17" s="5" t="str">
        <f>IF('参加人数'!B9="","",'参加人数'!B9)</f>
        <v>3年800m</v>
      </c>
      <c r="R17" s="2">
        <f t="shared" si="0"/>
        <v>0</v>
      </c>
      <c r="S17" s="5">
        <f t="shared" si="2"/>
      </c>
      <c r="T17" s="362">
        <f t="shared" si="3"/>
        <v>0</v>
      </c>
      <c r="W17" s="37">
        <v>5</v>
      </c>
      <c r="X17" s="373"/>
      <c r="Y17" s="60"/>
      <c r="Z17" s="60"/>
      <c r="AA17" s="251">
        <f>IF(Y17="","",'申込必要事項'!$D$3)</f>
      </c>
      <c r="AB17" s="162"/>
      <c r="AC17" s="205"/>
      <c r="AD17" s="163"/>
      <c r="AE17" s="272"/>
      <c r="AF17" s="273"/>
      <c r="AG17" s="235"/>
      <c r="AH17" s="235"/>
      <c r="AI17" s="235"/>
      <c r="AJ17" s="236"/>
      <c r="AK17" s="289"/>
      <c r="AL17" s="5" t="str">
        <f>IF('参加人数'!E9="","",'参加人数'!E9)</f>
        <v>3年800m</v>
      </c>
      <c r="AN17" s="2">
        <f t="shared" si="1"/>
        <v>0</v>
      </c>
      <c r="AO17" s="5">
        <f t="shared" si="4"/>
      </c>
      <c r="AP17" s="362">
        <f t="shared" si="5"/>
        <v>0</v>
      </c>
      <c r="AR17" s="287"/>
    </row>
    <row r="18" spans="1:44" s="5" customFormat="1" ht="15" customHeight="1">
      <c r="A18" s="37">
        <v>6</v>
      </c>
      <c r="B18" s="374"/>
      <c r="C18" s="157"/>
      <c r="D18" s="157"/>
      <c r="E18" s="252">
        <f>IF(C18="","",'申込必要事項'!$D$3)</f>
      </c>
      <c r="F18" s="158"/>
      <c r="G18" s="204"/>
      <c r="H18" s="263"/>
      <c r="I18" s="278"/>
      <c r="J18" s="279"/>
      <c r="K18" s="237"/>
      <c r="L18" s="237"/>
      <c r="M18" s="237"/>
      <c r="N18" s="236"/>
      <c r="O18" s="289"/>
      <c r="P18" s="5" t="str">
        <f>IF('参加人数'!B10="","",'参加人数'!B10)</f>
        <v>4年800m</v>
      </c>
      <c r="R18" s="2">
        <f t="shared" si="0"/>
        <v>0</v>
      </c>
      <c r="S18" s="5">
        <f t="shared" si="2"/>
      </c>
      <c r="T18" s="362">
        <f t="shared" si="3"/>
        <v>0</v>
      </c>
      <c r="W18" s="37">
        <v>6</v>
      </c>
      <c r="X18" s="373"/>
      <c r="Y18" s="60"/>
      <c r="Z18" s="60"/>
      <c r="AA18" s="251">
        <f>IF(Y18="","",'申込必要事項'!$D$3)</f>
      </c>
      <c r="AB18" s="162"/>
      <c r="AC18" s="205"/>
      <c r="AD18" s="163"/>
      <c r="AE18" s="272"/>
      <c r="AF18" s="273"/>
      <c r="AG18" s="235"/>
      <c r="AH18" s="235"/>
      <c r="AI18" s="235"/>
      <c r="AJ18" s="236"/>
      <c r="AK18" s="289"/>
      <c r="AL18" s="5" t="str">
        <f>IF('参加人数'!E10="","",'参加人数'!E10)</f>
        <v>4年800m</v>
      </c>
      <c r="AN18" s="2">
        <f t="shared" si="1"/>
        <v>0</v>
      </c>
      <c r="AO18" s="5">
        <f t="shared" si="4"/>
      </c>
      <c r="AP18" s="362">
        <f t="shared" si="5"/>
        <v>0</v>
      </c>
      <c r="AR18" s="287"/>
    </row>
    <row r="19" spans="1:44" s="5" customFormat="1" ht="15" customHeight="1">
      <c r="A19" s="37">
        <v>7</v>
      </c>
      <c r="B19" s="374"/>
      <c r="C19" s="157"/>
      <c r="D19" s="157"/>
      <c r="E19" s="252">
        <f>IF(C19="","",'申込必要事項'!$D$3)</f>
      </c>
      <c r="F19" s="158"/>
      <c r="G19" s="204"/>
      <c r="H19" s="263"/>
      <c r="I19" s="278"/>
      <c r="J19" s="279"/>
      <c r="K19" s="237"/>
      <c r="L19" s="237"/>
      <c r="M19" s="237"/>
      <c r="N19" s="236"/>
      <c r="O19" s="289"/>
      <c r="P19" s="5" t="str">
        <f>IF('参加人数'!B11="","",'参加人数'!B11)</f>
        <v>5年1500m</v>
      </c>
      <c r="R19" s="2">
        <f t="shared" si="0"/>
        <v>0</v>
      </c>
      <c r="S19" s="5">
        <f t="shared" si="2"/>
      </c>
      <c r="T19" s="362">
        <f t="shared" si="3"/>
        <v>0</v>
      </c>
      <c r="W19" s="37">
        <v>7</v>
      </c>
      <c r="X19" s="373"/>
      <c r="Y19" s="60"/>
      <c r="Z19" s="60"/>
      <c r="AA19" s="251">
        <f>IF(Y19="","",'申込必要事項'!$D$3)</f>
      </c>
      <c r="AB19" s="162"/>
      <c r="AC19" s="205"/>
      <c r="AD19" s="163"/>
      <c r="AE19" s="272"/>
      <c r="AF19" s="273"/>
      <c r="AG19" s="235"/>
      <c r="AH19" s="235"/>
      <c r="AI19" s="235"/>
      <c r="AJ19" s="236"/>
      <c r="AK19" s="289"/>
      <c r="AL19" s="5" t="str">
        <f>IF('参加人数'!E11="","",'参加人数'!E11)</f>
        <v>5年800m</v>
      </c>
      <c r="AN19" s="2">
        <f t="shared" si="1"/>
        <v>0</v>
      </c>
      <c r="AO19" s="5">
        <f t="shared" si="4"/>
      </c>
      <c r="AP19" s="362">
        <f t="shared" si="5"/>
        <v>0</v>
      </c>
      <c r="AR19" s="287"/>
    </row>
    <row r="20" spans="1:44" s="5" customFormat="1" ht="15" customHeight="1">
      <c r="A20" s="37">
        <v>8</v>
      </c>
      <c r="B20" s="374"/>
      <c r="C20" s="157"/>
      <c r="D20" s="157"/>
      <c r="E20" s="252">
        <f>IF(C20="","",'申込必要事項'!$D$3)</f>
      </c>
      <c r="F20" s="158"/>
      <c r="G20" s="204"/>
      <c r="H20" s="263"/>
      <c r="I20" s="278"/>
      <c r="J20" s="279"/>
      <c r="K20" s="237"/>
      <c r="L20" s="237"/>
      <c r="M20" s="237"/>
      <c r="N20" s="236"/>
      <c r="O20" s="289"/>
      <c r="P20" s="5" t="str">
        <f>IF('参加人数'!B12="","",'参加人数'!B12)</f>
        <v>6年1500m</v>
      </c>
      <c r="R20" s="2">
        <f t="shared" si="0"/>
        <v>0</v>
      </c>
      <c r="S20" s="5">
        <f t="shared" si="2"/>
      </c>
      <c r="T20" s="362">
        <f t="shared" si="3"/>
        <v>0</v>
      </c>
      <c r="W20" s="37">
        <v>8</v>
      </c>
      <c r="X20" s="373"/>
      <c r="Y20" s="60"/>
      <c r="Z20" s="60"/>
      <c r="AA20" s="251">
        <f>IF(Y20="","",'申込必要事項'!$D$3)</f>
      </c>
      <c r="AB20" s="162"/>
      <c r="AC20" s="205"/>
      <c r="AD20" s="163"/>
      <c r="AE20" s="272"/>
      <c r="AF20" s="273"/>
      <c r="AG20" s="235"/>
      <c r="AH20" s="235"/>
      <c r="AI20" s="235"/>
      <c r="AJ20" s="236"/>
      <c r="AK20" s="289"/>
      <c r="AL20" s="5" t="str">
        <f>IF('参加人数'!E12="","",'参加人数'!E12)</f>
        <v>6年800m</v>
      </c>
      <c r="AN20" s="2">
        <f t="shared" si="1"/>
        <v>0</v>
      </c>
      <c r="AO20" s="5">
        <f t="shared" si="4"/>
      </c>
      <c r="AP20" s="362">
        <f t="shared" si="5"/>
        <v>0</v>
      </c>
      <c r="AR20" s="287"/>
    </row>
    <row r="21" spans="1:44" s="5" customFormat="1" ht="15" customHeight="1">
      <c r="A21" s="37">
        <v>9</v>
      </c>
      <c r="B21" s="374"/>
      <c r="C21" s="157"/>
      <c r="D21" s="157"/>
      <c r="E21" s="252">
        <f>IF(C21="","",'申込必要事項'!$D$3)</f>
      </c>
      <c r="F21" s="158"/>
      <c r="G21" s="204"/>
      <c r="H21" s="263"/>
      <c r="I21" s="278"/>
      <c r="J21" s="279"/>
      <c r="K21" s="237"/>
      <c r="L21" s="237"/>
      <c r="M21" s="237"/>
      <c r="N21" s="236"/>
      <c r="O21" s="289"/>
      <c r="P21" s="5" t="str">
        <f>IF('参加人数'!B13="","",'参加人数'!B13)</f>
        <v>5年80mH</v>
      </c>
      <c r="R21" s="2">
        <f t="shared" si="0"/>
        <v>0</v>
      </c>
      <c r="S21" s="5">
        <f t="shared" si="2"/>
      </c>
      <c r="T21" s="362">
        <f t="shared" si="3"/>
        <v>0</v>
      </c>
      <c r="W21" s="37">
        <v>9</v>
      </c>
      <c r="X21" s="373"/>
      <c r="Y21" s="60"/>
      <c r="Z21" s="60"/>
      <c r="AA21" s="251">
        <f>IF(Y21="","",'申込必要事項'!$D$3)</f>
      </c>
      <c r="AB21" s="162"/>
      <c r="AC21" s="205"/>
      <c r="AD21" s="163"/>
      <c r="AE21" s="272"/>
      <c r="AF21" s="273"/>
      <c r="AG21" s="235"/>
      <c r="AH21" s="235"/>
      <c r="AI21" s="235"/>
      <c r="AJ21" s="236"/>
      <c r="AK21" s="289"/>
      <c r="AL21" s="5" t="str">
        <f>IF('参加人数'!E13="","",'参加人数'!E13)</f>
        <v>5年80mH</v>
      </c>
      <c r="AN21" s="2">
        <f t="shared" si="1"/>
        <v>0</v>
      </c>
      <c r="AO21" s="5">
        <f t="shared" si="4"/>
      </c>
      <c r="AP21" s="362">
        <f t="shared" si="5"/>
        <v>0</v>
      </c>
      <c r="AR21" s="287"/>
    </row>
    <row r="22" spans="1:44" s="5" customFormat="1" ht="15" customHeight="1">
      <c r="A22" s="37">
        <v>10</v>
      </c>
      <c r="B22" s="374"/>
      <c r="C22" s="157"/>
      <c r="D22" s="157"/>
      <c r="E22" s="252">
        <f>IF(C22="","",'申込必要事項'!$D$3)</f>
      </c>
      <c r="F22" s="158"/>
      <c r="G22" s="204"/>
      <c r="H22" s="263"/>
      <c r="I22" s="278"/>
      <c r="J22" s="279"/>
      <c r="K22" s="237"/>
      <c r="L22" s="237"/>
      <c r="M22" s="237"/>
      <c r="N22" s="236"/>
      <c r="O22" s="289"/>
      <c r="P22" s="5" t="str">
        <f>IF('参加人数'!B14="","",'参加人数'!B14)</f>
        <v>6年80mH</v>
      </c>
      <c r="R22" s="2">
        <f t="shared" si="0"/>
        <v>0</v>
      </c>
      <c r="S22" s="5">
        <f t="shared" si="2"/>
      </c>
      <c r="T22" s="362">
        <f t="shared" si="3"/>
        <v>0</v>
      </c>
      <c r="W22" s="37">
        <v>10</v>
      </c>
      <c r="X22" s="373"/>
      <c r="Y22" s="60"/>
      <c r="Z22" s="60"/>
      <c r="AA22" s="251">
        <f>IF(Y22="","",'申込必要事項'!$D$3)</f>
      </c>
      <c r="AB22" s="162"/>
      <c r="AC22" s="205"/>
      <c r="AD22" s="163"/>
      <c r="AE22" s="272"/>
      <c r="AF22" s="273"/>
      <c r="AG22" s="235"/>
      <c r="AH22" s="235"/>
      <c r="AI22" s="235"/>
      <c r="AJ22" s="236"/>
      <c r="AK22" s="289"/>
      <c r="AL22" s="5" t="str">
        <f>IF('参加人数'!E14="","",'参加人数'!E14)</f>
        <v>6年80mH</v>
      </c>
      <c r="AN22" s="2">
        <f t="shared" si="1"/>
        <v>0</v>
      </c>
      <c r="AO22" s="5">
        <f t="shared" si="4"/>
      </c>
      <c r="AP22" s="362">
        <f t="shared" si="5"/>
        <v>0</v>
      </c>
      <c r="AR22" s="287"/>
    </row>
    <row r="23" spans="1:44" s="5" customFormat="1" ht="15" customHeight="1">
      <c r="A23" s="37">
        <v>11</v>
      </c>
      <c r="B23" s="374"/>
      <c r="C23" s="157"/>
      <c r="D23" s="157"/>
      <c r="E23" s="252">
        <f>IF(C23="","",'申込必要事項'!$D$3)</f>
      </c>
      <c r="F23" s="158"/>
      <c r="G23" s="204"/>
      <c r="H23" s="263"/>
      <c r="I23" s="278"/>
      <c r="J23" s="279"/>
      <c r="K23" s="237"/>
      <c r="L23" s="237"/>
      <c r="M23" s="237"/>
      <c r="N23" s="236"/>
      <c r="O23" s="289"/>
      <c r="P23" s="5" t="str">
        <f>IF('参加人数'!B15="","",'参加人数'!B15)</f>
        <v>5年走高跳</v>
      </c>
      <c r="R23" s="2">
        <f t="shared" si="0"/>
        <v>0</v>
      </c>
      <c r="S23" s="5">
        <f t="shared" si="2"/>
      </c>
      <c r="T23" s="362">
        <f t="shared" si="3"/>
        <v>0</v>
      </c>
      <c r="W23" s="37">
        <v>11</v>
      </c>
      <c r="X23" s="373"/>
      <c r="Y23" s="60"/>
      <c r="Z23" s="60"/>
      <c r="AA23" s="251">
        <f>IF(Y23="","",'申込必要事項'!$D$3)</f>
      </c>
      <c r="AB23" s="162"/>
      <c r="AC23" s="205"/>
      <c r="AD23" s="163"/>
      <c r="AE23" s="272"/>
      <c r="AF23" s="273"/>
      <c r="AG23" s="235"/>
      <c r="AH23" s="235"/>
      <c r="AI23" s="235"/>
      <c r="AJ23" s="236"/>
      <c r="AK23" s="289"/>
      <c r="AL23" s="5" t="str">
        <f>IF('参加人数'!E15="","",'参加人数'!E15)</f>
        <v>5年走高跳</v>
      </c>
      <c r="AN23" s="2">
        <f t="shared" si="1"/>
        <v>0</v>
      </c>
      <c r="AO23" s="5">
        <f t="shared" si="4"/>
      </c>
      <c r="AP23" s="362">
        <f t="shared" si="5"/>
        <v>0</v>
      </c>
      <c r="AR23" s="287"/>
    </row>
    <row r="24" spans="1:44" s="5" customFormat="1" ht="15" customHeight="1">
      <c r="A24" s="37">
        <v>12</v>
      </c>
      <c r="B24" s="374"/>
      <c r="C24" s="157"/>
      <c r="D24" s="157"/>
      <c r="E24" s="252">
        <f>IF(C24="","",'申込必要事項'!$D$3)</f>
      </c>
      <c r="F24" s="158"/>
      <c r="G24" s="204"/>
      <c r="H24" s="263"/>
      <c r="I24" s="278"/>
      <c r="J24" s="279"/>
      <c r="K24" s="237"/>
      <c r="L24" s="237"/>
      <c r="M24" s="237"/>
      <c r="N24" s="236"/>
      <c r="O24" s="289"/>
      <c r="P24" s="5" t="str">
        <f>IF('参加人数'!B16="","",'参加人数'!B16)</f>
        <v>6年走高跳</v>
      </c>
      <c r="R24" s="2">
        <f t="shared" si="0"/>
        <v>0</v>
      </c>
      <c r="S24" s="5">
        <f t="shared" si="2"/>
      </c>
      <c r="T24" s="362">
        <f t="shared" si="3"/>
        <v>0</v>
      </c>
      <c r="W24" s="37">
        <v>12</v>
      </c>
      <c r="X24" s="373"/>
      <c r="Y24" s="60"/>
      <c r="Z24" s="60"/>
      <c r="AA24" s="251">
        <f>IF(Y24="","",'申込必要事項'!$D$3)</f>
      </c>
      <c r="AB24" s="162"/>
      <c r="AC24" s="205"/>
      <c r="AD24" s="163"/>
      <c r="AE24" s="272"/>
      <c r="AF24" s="273"/>
      <c r="AG24" s="235"/>
      <c r="AH24" s="235"/>
      <c r="AI24" s="235"/>
      <c r="AJ24" s="236"/>
      <c r="AK24" s="289"/>
      <c r="AL24" s="5" t="str">
        <f>IF('参加人数'!E16="","",'参加人数'!E16)</f>
        <v>6年走高跳</v>
      </c>
      <c r="AN24" s="2">
        <f t="shared" si="1"/>
        <v>0</v>
      </c>
      <c r="AO24" s="5">
        <f t="shared" si="4"/>
      </c>
      <c r="AP24" s="362">
        <f t="shared" si="5"/>
        <v>0</v>
      </c>
      <c r="AR24" s="287"/>
    </row>
    <row r="25" spans="1:44" s="5" customFormat="1" ht="15" customHeight="1">
      <c r="A25" s="37">
        <v>13</v>
      </c>
      <c r="B25" s="374"/>
      <c r="C25" s="157"/>
      <c r="D25" s="157"/>
      <c r="E25" s="252">
        <f>IF(C25="","",'申込必要事項'!$D$3)</f>
      </c>
      <c r="F25" s="158"/>
      <c r="G25" s="204"/>
      <c r="H25" s="263"/>
      <c r="I25" s="278"/>
      <c r="J25" s="279"/>
      <c r="K25" s="237"/>
      <c r="L25" s="237"/>
      <c r="M25" s="237"/>
      <c r="N25" s="236"/>
      <c r="O25" s="289"/>
      <c r="P25" s="5" t="str">
        <f>IF('参加人数'!B17="","",'参加人数'!B17)</f>
        <v>4年走幅跳</v>
      </c>
      <c r="R25" s="2">
        <f t="shared" si="0"/>
        <v>0</v>
      </c>
      <c r="S25" s="5">
        <f t="shared" si="2"/>
      </c>
      <c r="T25" s="362">
        <f t="shared" si="3"/>
        <v>0</v>
      </c>
      <c r="W25" s="37">
        <v>13</v>
      </c>
      <c r="X25" s="373"/>
      <c r="Y25" s="60"/>
      <c r="Z25" s="60"/>
      <c r="AA25" s="251">
        <f>IF(Y25="","",'申込必要事項'!$D$3)</f>
      </c>
      <c r="AB25" s="162"/>
      <c r="AC25" s="205"/>
      <c r="AD25" s="163"/>
      <c r="AE25" s="272"/>
      <c r="AF25" s="273"/>
      <c r="AG25" s="235"/>
      <c r="AH25" s="235"/>
      <c r="AI25" s="235"/>
      <c r="AJ25" s="236"/>
      <c r="AK25" s="289"/>
      <c r="AL25" s="5" t="str">
        <f>IF('参加人数'!E17="","",'参加人数'!E17)</f>
        <v>4年走幅跳</v>
      </c>
      <c r="AN25" s="2">
        <f t="shared" si="1"/>
        <v>0</v>
      </c>
      <c r="AO25" s="5">
        <f t="shared" si="4"/>
      </c>
      <c r="AP25" s="362">
        <f t="shared" si="5"/>
        <v>0</v>
      </c>
      <c r="AR25" s="287"/>
    </row>
    <row r="26" spans="1:44" s="5" customFormat="1" ht="15" customHeight="1">
      <c r="A26" s="37">
        <v>14</v>
      </c>
      <c r="B26" s="374"/>
      <c r="C26" s="157"/>
      <c r="D26" s="157"/>
      <c r="E26" s="252">
        <f>IF(C26="","",'申込必要事項'!$D$3)</f>
      </c>
      <c r="F26" s="158"/>
      <c r="G26" s="204"/>
      <c r="H26" s="263"/>
      <c r="I26" s="278"/>
      <c r="J26" s="279"/>
      <c r="K26" s="237"/>
      <c r="L26" s="237"/>
      <c r="M26" s="237"/>
      <c r="N26" s="236"/>
      <c r="O26" s="289"/>
      <c r="P26" s="5" t="str">
        <f>IF('参加人数'!B18="","",'参加人数'!B18)</f>
        <v>5年走幅跳</v>
      </c>
      <c r="R26" s="2">
        <f t="shared" si="0"/>
        <v>0</v>
      </c>
      <c r="S26" s="5">
        <f t="shared" si="2"/>
      </c>
      <c r="T26" s="362">
        <f t="shared" si="3"/>
        <v>0</v>
      </c>
      <c r="W26" s="37">
        <v>14</v>
      </c>
      <c r="X26" s="373"/>
      <c r="Y26" s="60"/>
      <c r="Z26" s="60"/>
      <c r="AA26" s="251">
        <f>IF(Y26="","",'申込必要事項'!$D$3)</f>
      </c>
      <c r="AB26" s="162"/>
      <c r="AC26" s="205"/>
      <c r="AD26" s="163"/>
      <c r="AE26" s="272"/>
      <c r="AF26" s="273"/>
      <c r="AG26" s="235"/>
      <c r="AH26" s="235"/>
      <c r="AI26" s="235"/>
      <c r="AJ26" s="236"/>
      <c r="AK26" s="289"/>
      <c r="AL26" s="5" t="str">
        <f>IF('参加人数'!E18="","",'参加人数'!E18)</f>
        <v>5年走幅跳</v>
      </c>
      <c r="AN26" s="2">
        <f t="shared" si="1"/>
        <v>0</v>
      </c>
      <c r="AO26" s="5">
        <f t="shared" si="4"/>
      </c>
      <c r="AP26" s="362">
        <f t="shared" si="5"/>
        <v>0</v>
      </c>
      <c r="AR26" s="287"/>
    </row>
    <row r="27" spans="1:44" s="5" customFormat="1" ht="15" customHeight="1">
      <c r="A27" s="37">
        <v>15</v>
      </c>
      <c r="B27" s="374"/>
      <c r="C27" s="157"/>
      <c r="D27" s="157"/>
      <c r="E27" s="252">
        <f>IF(C27="","",'申込必要事項'!$D$3)</f>
      </c>
      <c r="F27" s="158"/>
      <c r="G27" s="204"/>
      <c r="H27" s="263"/>
      <c r="I27" s="278"/>
      <c r="J27" s="279"/>
      <c r="K27" s="237"/>
      <c r="L27" s="237"/>
      <c r="M27" s="237"/>
      <c r="N27" s="236"/>
      <c r="O27" s="289"/>
      <c r="P27" s="5" t="str">
        <f>IF('参加人数'!B19="","",'参加人数'!B19)</f>
        <v>6年走幅跳</v>
      </c>
      <c r="R27" s="2">
        <f t="shared" si="0"/>
        <v>0</v>
      </c>
      <c r="S27" s="5">
        <f t="shared" si="2"/>
      </c>
      <c r="T27" s="362">
        <f t="shared" si="3"/>
        <v>0</v>
      </c>
      <c r="W27" s="37">
        <v>15</v>
      </c>
      <c r="X27" s="373"/>
      <c r="Y27" s="60"/>
      <c r="Z27" s="60"/>
      <c r="AA27" s="251">
        <f>IF(Y27="","",'申込必要事項'!$D$3)</f>
      </c>
      <c r="AB27" s="162"/>
      <c r="AC27" s="205"/>
      <c r="AD27" s="163"/>
      <c r="AE27" s="272"/>
      <c r="AF27" s="273"/>
      <c r="AG27" s="235"/>
      <c r="AH27" s="235"/>
      <c r="AI27" s="235"/>
      <c r="AJ27" s="236"/>
      <c r="AK27" s="289"/>
      <c r="AL27" s="5" t="str">
        <f>IF('参加人数'!E19="","",'参加人数'!E19)</f>
        <v>6年走幅跳</v>
      </c>
      <c r="AN27" s="2">
        <f t="shared" si="1"/>
        <v>0</v>
      </c>
      <c r="AO27" s="5">
        <f t="shared" si="4"/>
      </c>
      <c r="AP27" s="362">
        <f t="shared" si="5"/>
        <v>0</v>
      </c>
      <c r="AR27" s="287"/>
    </row>
    <row r="28" spans="1:44" s="5" customFormat="1" ht="15" customHeight="1">
      <c r="A28" s="37">
        <v>16</v>
      </c>
      <c r="B28" s="374"/>
      <c r="C28" s="157"/>
      <c r="D28" s="157"/>
      <c r="E28" s="252">
        <f>IF(C28="","",'申込必要事項'!$D$3)</f>
      </c>
      <c r="F28" s="158"/>
      <c r="G28" s="204"/>
      <c r="H28" s="263"/>
      <c r="I28" s="278"/>
      <c r="J28" s="279"/>
      <c r="K28" s="237"/>
      <c r="L28" s="237"/>
      <c r="M28" s="237"/>
      <c r="N28" s="236"/>
      <c r="O28" s="289"/>
      <c r="P28" s="5" t="str">
        <f>IF('参加人数'!B20="","",'参加人数'!B20)</f>
        <v>3年ｼﾞｬﾍﾞﾘｯｸﾎﾞｰﾙ投</v>
      </c>
      <c r="R28" s="2">
        <f t="shared" si="0"/>
        <v>0</v>
      </c>
      <c r="S28" s="5">
        <f t="shared" si="2"/>
      </c>
      <c r="T28" s="362">
        <f t="shared" si="3"/>
        <v>0</v>
      </c>
      <c r="W28" s="37">
        <v>16</v>
      </c>
      <c r="X28" s="373"/>
      <c r="Y28" s="60"/>
      <c r="Z28" s="60"/>
      <c r="AA28" s="251">
        <f>IF(Y28="","",'申込必要事項'!$D$3)</f>
      </c>
      <c r="AB28" s="162"/>
      <c r="AC28" s="205"/>
      <c r="AD28" s="163"/>
      <c r="AE28" s="272"/>
      <c r="AF28" s="273"/>
      <c r="AG28" s="235"/>
      <c r="AH28" s="235"/>
      <c r="AI28" s="235"/>
      <c r="AJ28" s="236"/>
      <c r="AK28" s="289"/>
      <c r="AL28" s="5" t="str">
        <f>IF('参加人数'!E20="","",'参加人数'!E20)</f>
        <v>3年ｼﾞｬﾍﾞﾘｯｸﾎﾞｰﾙ投</v>
      </c>
      <c r="AN28" s="2">
        <f t="shared" si="1"/>
        <v>0</v>
      </c>
      <c r="AO28" s="5">
        <f t="shared" si="4"/>
      </c>
      <c r="AP28" s="362">
        <f t="shared" si="5"/>
        <v>0</v>
      </c>
      <c r="AR28" s="287"/>
    </row>
    <row r="29" spans="1:44" s="5" customFormat="1" ht="15" customHeight="1">
      <c r="A29" s="37">
        <v>17</v>
      </c>
      <c r="B29" s="374"/>
      <c r="C29" s="157"/>
      <c r="D29" s="157"/>
      <c r="E29" s="252">
        <f>IF(C29="","",'申込必要事項'!$D$3)</f>
      </c>
      <c r="F29" s="158"/>
      <c r="G29" s="204"/>
      <c r="H29" s="263"/>
      <c r="I29" s="278"/>
      <c r="J29" s="279"/>
      <c r="K29" s="237"/>
      <c r="L29" s="237"/>
      <c r="M29" s="237"/>
      <c r="N29" s="236"/>
      <c r="O29" s="289"/>
      <c r="P29" s="5" t="str">
        <f>IF('参加人数'!B21="","",'参加人数'!B21)</f>
        <v>4年ｼﾞｬﾍﾞﾘｯｸﾎﾞｰﾙ投</v>
      </c>
      <c r="R29" s="2">
        <f t="shared" si="0"/>
        <v>0</v>
      </c>
      <c r="S29" s="5">
        <f t="shared" si="2"/>
      </c>
      <c r="T29" s="362">
        <f t="shared" si="3"/>
        <v>0</v>
      </c>
      <c r="W29" s="37">
        <v>17</v>
      </c>
      <c r="X29" s="373"/>
      <c r="Y29" s="60"/>
      <c r="Z29" s="60"/>
      <c r="AA29" s="251">
        <f>IF(Y29="","",'申込必要事項'!$D$3)</f>
      </c>
      <c r="AB29" s="162"/>
      <c r="AC29" s="205"/>
      <c r="AD29" s="163"/>
      <c r="AE29" s="272"/>
      <c r="AF29" s="273"/>
      <c r="AG29" s="235"/>
      <c r="AH29" s="235"/>
      <c r="AI29" s="235"/>
      <c r="AJ29" s="236"/>
      <c r="AK29" s="289"/>
      <c r="AL29" s="5" t="str">
        <f>IF('参加人数'!E21="","",'参加人数'!E21)</f>
        <v>4年ｼﾞｬﾍﾞﾘｯｸﾎﾞｰﾙ投</v>
      </c>
      <c r="AN29" s="2">
        <f t="shared" si="1"/>
        <v>0</v>
      </c>
      <c r="AO29" s="5">
        <f t="shared" si="4"/>
      </c>
      <c r="AP29" s="362">
        <f t="shared" si="5"/>
        <v>0</v>
      </c>
      <c r="AR29" s="287"/>
    </row>
    <row r="30" spans="1:44" s="5" customFormat="1" ht="15" customHeight="1">
      <c r="A30" s="37">
        <v>18</v>
      </c>
      <c r="B30" s="374"/>
      <c r="C30" s="157"/>
      <c r="D30" s="157"/>
      <c r="E30" s="252">
        <f>IF(C30="","",'申込必要事項'!$D$3)</f>
      </c>
      <c r="F30" s="158"/>
      <c r="G30" s="204"/>
      <c r="H30" s="263"/>
      <c r="I30" s="278"/>
      <c r="J30" s="279"/>
      <c r="K30" s="237"/>
      <c r="L30" s="237"/>
      <c r="M30" s="237"/>
      <c r="N30" s="236"/>
      <c r="O30" s="289"/>
      <c r="P30" s="5" t="str">
        <f>IF('参加人数'!B22="","",'参加人数'!B22)</f>
        <v>5年ｼﾞｬﾍﾞﾘｯｸﾎﾞｰﾙ投</v>
      </c>
      <c r="R30" s="2">
        <f t="shared" si="0"/>
        <v>0</v>
      </c>
      <c r="S30" s="5">
        <f t="shared" si="2"/>
      </c>
      <c r="T30" s="362">
        <f t="shared" si="3"/>
        <v>0</v>
      </c>
      <c r="W30" s="37">
        <v>18</v>
      </c>
      <c r="X30" s="373"/>
      <c r="Y30" s="60"/>
      <c r="Z30" s="60"/>
      <c r="AA30" s="251">
        <f>IF(Y30="","",'申込必要事項'!$D$3)</f>
      </c>
      <c r="AB30" s="162"/>
      <c r="AC30" s="205"/>
      <c r="AD30" s="163"/>
      <c r="AE30" s="272"/>
      <c r="AF30" s="273"/>
      <c r="AG30" s="235"/>
      <c r="AH30" s="235"/>
      <c r="AI30" s="235"/>
      <c r="AJ30" s="236"/>
      <c r="AK30" s="289"/>
      <c r="AL30" s="5" t="str">
        <f>IF('参加人数'!E22="","",'参加人数'!E22)</f>
        <v>5年ｼﾞｬﾍﾞﾘｯｸﾎﾞｰﾙ投</v>
      </c>
      <c r="AN30" s="2">
        <f t="shared" si="1"/>
        <v>0</v>
      </c>
      <c r="AO30" s="5">
        <f t="shared" si="4"/>
      </c>
      <c r="AP30" s="362">
        <f t="shared" si="5"/>
        <v>0</v>
      </c>
      <c r="AR30" s="287"/>
    </row>
    <row r="31" spans="1:44" s="5" customFormat="1" ht="15" customHeight="1">
      <c r="A31" s="37">
        <v>19</v>
      </c>
      <c r="B31" s="374"/>
      <c r="C31" s="157"/>
      <c r="D31" s="157"/>
      <c r="E31" s="252">
        <f>IF(C31="","",'申込必要事項'!$D$3)</f>
      </c>
      <c r="F31" s="158"/>
      <c r="G31" s="204"/>
      <c r="H31" s="263"/>
      <c r="I31" s="278"/>
      <c r="J31" s="279"/>
      <c r="K31" s="237"/>
      <c r="L31" s="237"/>
      <c r="M31" s="237"/>
      <c r="N31" s="236"/>
      <c r="O31" s="289"/>
      <c r="P31" s="5" t="str">
        <f>IF('参加人数'!B23="","",'参加人数'!B23)</f>
        <v>6年ｼﾞｬﾍﾞﾘｯｸﾎﾞｰﾙ投</v>
      </c>
      <c r="R31" s="2">
        <f t="shared" si="0"/>
        <v>0</v>
      </c>
      <c r="S31" s="5">
        <f t="shared" si="2"/>
      </c>
      <c r="T31" s="362">
        <f t="shared" si="3"/>
        <v>0</v>
      </c>
      <c r="W31" s="37">
        <v>19</v>
      </c>
      <c r="X31" s="373"/>
      <c r="Y31" s="60"/>
      <c r="Z31" s="60"/>
      <c r="AA31" s="251">
        <f>IF(Y31="","",'申込必要事項'!$D$3)</f>
      </c>
      <c r="AB31" s="162"/>
      <c r="AC31" s="205"/>
      <c r="AD31" s="163"/>
      <c r="AE31" s="272"/>
      <c r="AF31" s="273"/>
      <c r="AG31" s="235"/>
      <c r="AH31" s="235"/>
      <c r="AI31" s="235"/>
      <c r="AJ31" s="236"/>
      <c r="AK31" s="289"/>
      <c r="AL31" s="5" t="str">
        <f>IF('参加人数'!E23="","",'参加人数'!E23)</f>
        <v>6年ｼﾞｬﾍﾞﾘｯｸﾎﾞｰﾙ投</v>
      </c>
      <c r="AN31" s="2">
        <f t="shared" si="1"/>
        <v>0</v>
      </c>
      <c r="AO31" s="5">
        <f t="shared" si="4"/>
      </c>
      <c r="AP31" s="362">
        <f t="shared" si="5"/>
        <v>0</v>
      </c>
      <c r="AR31" s="287"/>
    </row>
    <row r="32" spans="1:44" s="5" customFormat="1" ht="15" customHeight="1">
      <c r="A32" s="37">
        <v>20</v>
      </c>
      <c r="B32" s="374"/>
      <c r="C32" s="157"/>
      <c r="D32" s="157"/>
      <c r="E32" s="252">
        <f>IF(C32="","",'申込必要事項'!$D$3)</f>
      </c>
      <c r="F32" s="158"/>
      <c r="G32" s="204"/>
      <c r="H32" s="263"/>
      <c r="I32" s="278"/>
      <c r="J32" s="279"/>
      <c r="K32" s="237"/>
      <c r="L32" s="237"/>
      <c r="M32" s="237"/>
      <c r="N32" s="236"/>
      <c r="O32" s="289"/>
      <c r="P32" s="5" t="str">
        <f>IF('参加人数'!B24="","",'参加人数'!B24)</f>
        <v>6年砲丸投</v>
      </c>
      <c r="R32" s="2">
        <f t="shared" si="0"/>
        <v>0</v>
      </c>
      <c r="S32" s="5">
        <f t="shared" si="2"/>
      </c>
      <c r="T32" s="362">
        <f t="shared" si="3"/>
        <v>0</v>
      </c>
      <c r="W32" s="37">
        <v>20</v>
      </c>
      <c r="X32" s="373"/>
      <c r="Y32" s="60"/>
      <c r="Z32" s="60"/>
      <c r="AA32" s="251">
        <f>IF(Y32="","",'申込必要事項'!$D$3)</f>
      </c>
      <c r="AB32" s="162"/>
      <c r="AC32" s="205"/>
      <c r="AD32" s="163"/>
      <c r="AE32" s="272"/>
      <c r="AF32" s="273"/>
      <c r="AG32" s="235"/>
      <c r="AH32" s="235"/>
      <c r="AI32" s="235"/>
      <c r="AJ32" s="236"/>
      <c r="AK32" s="289"/>
      <c r="AL32" s="5" t="str">
        <f>IF('参加人数'!E24="","",'参加人数'!E24)</f>
        <v>6年砲丸投</v>
      </c>
      <c r="AN32" s="2">
        <f t="shared" si="1"/>
        <v>0</v>
      </c>
      <c r="AO32" s="5">
        <f t="shared" si="4"/>
      </c>
      <c r="AP32" s="362">
        <f t="shared" si="5"/>
        <v>0</v>
      </c>
      <c r="AR32" s="287"/>
    </row>
    <row r="33" spans="1:44" s="5" customFormat="1" ht="15" customHeight="1">
      <c r="A33" s="37">
        <v>21</v>
      </c>
      <c r="B33" s="374"/>
      <c r="C33" s="157"/>
      <c r="D33" s="157"/>
      <c r="E33" s="252">
        <f>IF(C33="","",'申込必要事項'!$D$3)</f>
      </c>
      <c r="F33" s="158"/>
      <c r="G33" s="204"/>
      <c r="H33" s="263"/>
      <c r="I33" s="278"/>
      <c r="J33" s="279"/>
      <c r="K33" s="237"/>
      <c r="L33" s="237"/>
      <c r="M33" s="237"/>
      <c r="N33" s="236"/>
      <c r="O33" s="289"/>
      <c r="P33" s="5" t="str">
        <f>IF('参加人数'!B25="","",'参加人数'!B25)</f>
        <v>6年ｺﾝﾊﾞｲﾝﾄﾞA</v>
      </c>
      <c r="R33" s="2">
        <f t="shared" si="0"/>
        <v>0</v>
      </c>
      <c r="S33" s="5">
        <f t="shared" si="2"/>
      </c>
      <c r="T33" s="362">
        <f t="shared" si="3"/>
        <v>0</v>
      </c>
      <c r="W33" s="37">
        <v>21</v>
      </c>
      <c r="X33" s="373"/>
      <c r="Y33" s="60"/>
      <c r="Z33" s="60"/>
      <c r="AA33" s="251">
        <f>IF(Y33="","",'申込必要事項'!$D$3)</f>
      </c>
      <c r="AB33" s="162"/>
      <c r="AC33" s="205"/>
      <c r="AD33" s="163"/>
      <c r="AE33" s="272"/>
      <c r="AF33" s="273"/>
      <c r="AG33" s="235"/>
      <c r="AH33" s="235"/>
      <c r="AI33" s="235"/>
      <c r="AJ33" s="236"/>
      <c r="AK33" s="289"/>
      <c r="AL33" s="5" t="str">
        <f>IF('参加人数'!E25="","",'参加人数'!E25)</f>
        <v>6年ｺﾝﾊﾞｲﾝﾄﾞA</v>
      </c>
      <c r="AN33" s="2">
        <f t="shared" si="1"/>
        <v>0</v>
      </c>
      <c r="AO33" s="5">
        <f t="shared" si="4"/>
      </c>
      <c r="AP33" s="362">
        <f t="shared" si="5"/>
        <v>0</v>
      </c>
      <c r="AR33" s="287"/>
    </row>
    <row r="34" spans="1:44" s="5" customFormat="1" ht="15" customHeight="1">
      <c r="A34" s="37">
        <v>22</v>
      </c>
      <c r="B34" s="374"/>
      <c r="C34" s="157"/>
      <c r="D34" s="157"/>
      <c r="E34" s="252">
        <f>IF(C34="","",'申込必要事項'!$D$3)</f>
      </c>
      <c r="F34" s="158"/>
      <c r="G34" s="204"/>
      <c r="H34" s="263"/>
      <c r="I34" s="278"/>
      <c r="J34" s="279"/>
      <c r="K34" s="237"/>
      <c r="L34" s="237"/>
      <c r="M34" s="237"/>
      <c r="N34" s="236"/>
      <c r="O34" s="289"/>
      <c r="P34" s="5" t="str">
        <f>IF('参加人数'!B26="","",'参加人数'!B26)</f>
        <v>6年ｺﾝﾊﾞｲﾝﾄﾞB</v>
      </c>
      <c r="R34" s="2">
        <f t="shared" si="0"/>
        <v>0</v>
      </c>
      <c r="S34" s="5">
        <f t="shared" si="2"/>
      </c>
      <c r="T34" s="362">
        <f t="shared" si="3"/>
        <v>0</v>
      </c>
      <c r="W34" s="37">
        <v>22</v>
      </c>
      <c r="X34" s="373"/>
      <c r="Y34" s="60"/>
      <c r="Z34" s="60"/>
      <c r="AA34" s="251">
        <f>IF(Y34="","",'申込必要事項'!$D$3)</f>
      </c>
      <c r="AB34" s="162"/>
      <c r="AC34" s="205"/>
      <c r="AD34" s="163"/>
      <c r="AE34" s="272"/>
      <c r="AF34" s="273"/>
      <c r="AG34" s="235"/>
      <c r="AH34" s="235"/>
      <c r="AI34" s="235"/>
      <c r="AJ34" s="236"/>
      <c r="AK34" s="289"/>
      <c r="AL34" s="5" t="str">
        <f>IF('参加人数'!E26="","",'参加人数'!E26)</f>
        <v>6年ｺﾝﾊﾞｲﾝﾄﾞB</v>
      </c>
      <c r="AN34" s="2">
        <f t="shared" si="1"/>
        <v>0</v>
      </c>
      <c r="AO34" s="5">
        <f t="shared" si="4"/>
      </c>
      <c r="AP34" s="362">
        <f t="shared" si="5"/>
        <v>0</v>
      </c>
      <c r="AR34" s="287"/>
    </row>
    <row r="35" spans="1:44" s="5" customFormat="1" ht="15" customHeight="1">
      <c r="A35" s="37">
        <v>23</v>
      </c>
      <c r="B35" s="374"/>
      <c r="C35" s="157"/>
      <c r="D35" s="157"/>
      <c r="E35" s="252">
        <f>IF(C35="","",'申込必要事項'!$D$3)</f>
      </c>
      <c r="F35" s="158"/>
      <c r="G35" s="204"/>
      <c r="H35" s="263"/>
      <c r="I35" s="278"/>
      <c r="J35" s="279"/>
      <c r="K35" s="237"/>
      <c r="L35" s="237"/>
      <c r="M35" s="237"/>
      <c r="N35" s="236"/>
      <c r="O35" s="289"/>
      <c r="R35" s="2">
        <f t="shared" si="0"/>
        <v>0</v>
      </c>
      <c r="S35" s="5">
        <f t="shared" si="2"/>
      </c>
      <c r="T35" s="362">
        <f t="shared" si="3"/>
        <v>0</v>
      </c>
      <c r="W35" s="37">
        <v>23</v>
      </c>
      <c r="X35" s="373"/>
      <c r="Y35" s="60"/>
      <c r="Z35" s="60"/>
      <c r="AA35" s="251">
        <f>IF(Y35="","",'申込必要事項'!$D$3)</f>
      </c>
      <c r="AB35" s="162"/>
      <c r="AC35" s="205"/>
      <c r="AD35" s="163"/>
      <c r="AE35" s="272"/>
      <c r="AF35" s="273"/>
      <c r="AG35" s="235"/>
      <c r="AH35" s="235"/>
      <c r="AI35" s="235"/>
      <c r="AJ35" s="236"/>
      <c r="AK35" s="289"/>
      <c r="AL35" s="5">
        <f>IF('参加人数'!E27="","",'参加人数'!E27)</f>
      </c>
      <c r="AN35" s="2">
        <f t="shared" si="1"/>
        <v>0</v>
      </c>
      <c r="AO35" s="5">
        <f t="shared" si="4"/>
      </c>
      <c r="AP35" s="362">
        <f t="shared" si="5"/>
        <v>0</v>
      </c>
      <c r="AR35" s="287"/>
    </row>
    <row r="36" spans="1:44" s="5" customFormat="1" ht="15" customHeight="1">
      <c r="A36" s="37">
        <v>24</v>
      </c>
      <c r="B36" s="374"/>
      <c r="C36" s="157"/>
      <c r="D36" s="157"/>
      <c r="E36" s="252">
        <f>IF(C36="","",'申込必要事項'!$D$3)</f>
      </c>
      <c r="F36" s="158"/>
      <c r="G36" s="204"/>
      <c r="H36" s="263"/>
      <c r="I36" s="278"/>
      <c r="J36" s="279"/>
      <c r="K36" s="237"/>
      <c r="L36" s="237"/>
      <c r="M36" s="237"/>
      <c r="N36" s="236"/>
      <c r="O36" s="289"/>
      <c r="R36" s="2">
        <f t="shared" si="0"/>
        <v>0</v>
      </c>
      <c r="S36" s="5">
        <f t="shared" si="2"/>
      </c>
      <c r="T36" s="362">
        <f t="shared" si="3"/>
        <v>0</v>
      </c>
      <c r="W36" s="37">
        <v>24</v>
      </c>
      <c r="X36" s="373"/>
      <c r="Y36" s="60"/>
      <c r="Z36" s="60"/>
      <c r="AA36" s="251">
        <f>IF(Y36="","",'申込必要事項'!$D$3)</f>
      </c>
      <c r="AB36" s="162"/>
      <c r="AC36" s="205"/>
      <c r="AD36" s="163"/>
      <c r="AE36" s="272"/>
      <c r="AF36" s="273"/>
      <c r="AG36" s="235"/>
      <c r="AH36" s="235"/>
      <c r="AI36" s="235"/>
      <c r="AJ36" s="236"/>
      <c r="AK36" s="289"/>
      <c r="AN36" s="2">
        <f t="shared" si="1"/>
        <v>0</v>
      </c>
      <c r="AO36" s="5">
        <f t="shared" si="4"/>
      </c>
      <c r="AP36" s="362">
        <f t="shared" si="5"/>
        <v>0</v>
      </c>
      <c r="AR36" s="287"/>
    </row>
    <row r="37" spans="1:44" s="5" customFormat="1" ht="15" customHeight="1">
      <c r="A37" s="37">
        <v>25</v>
      </c>
      <c r="B37" s="374"/>
      <c r="C37" s="157"/>
      <c r="D37" s="157"/>
      <c r="E37" s="252">
        <f>IF(C37="","",'申込必要事項'!$D$3)</f>
      </c>
      <c r="F37" s="158"/>
      <c r="G37" s="204"/>
      <c r="H37" s="263"/>
      <c r="I37" s="278"/>
      <c r="J37" s="279"/>
      <c r="K37" s="237"/>
      <c r="L37" s="237"/>
      <c r="M37" s="237"/>
      <c r="N37" s="236"/>
      <c r="O37" s="289"/>
      <c r="R37" s="2">
        <f t="shared" si="0"/>
        <v>0</v>
      </c>
      <c r="S37" s="5">
        <f t="shared" si="2"/>
      </c>
      <c r="T37" s="362">
        <f t="shared" si="3"/>
        <v>0</v>
      </c>
      <c r="W37" s="37">
        <v>25</v>
      </c>
      <c r="X37" s="373"/>
      <c r="Y37" s="60"/>
      <c r="Z37" s="60"/>
      <c r="AA37" s="251">
        <f>IF(Y37="","",'申込必要事項'!$D$3)</f>
      </c>
      <c r="AB37" s="162"/>
      <c r="AC37" s="205"/>
      <c r="AD37" s="163"/>
      <c r="AE37" s="272"/>
      <c r="AF37" s="273"/>
      <c r="AG37" s="235"/>
      <c r="AH37" s="235"/>
      <c r="AI37" s="235"/>
      <c r="AJ37" s="236"/>
      <c r="AK37" s="289"/>
      <c r="AN37" s="2">
        <f t="shared" si="1"/>
        <v>0</v>
      </c>
      <c r="AO37" s="5">
        <f t="shared" si="4"/>
      </c>
      <c r="AP37" s="362">
        <f t="shared" si="5"/>
        <v>0</v>
      </c>
      <c r="AR37" s="287"/>
    </row>
    <row r="38" spans="1:44" s="5" customFormat="1" ht="15" customHeight="1">
      <c r="A38" s="37">
        <v>26</v>
      </c>
      <c r="B38" s="374"/>
      <c r="C38" s="157"/>
      <c r="D38" s="157"/>
      <c r="E38" s="252">
        <f>IF(C38="","",'申込必要事項'!$D$3)</f>
      </c>
      <c r="F38" s="158"/>
      <c r="G38" s="204"/>
      <c r="H38" s="263"/>
      <c r="I38" s="278"/>
      <c r="J38" s="279"/>
      <c r="K38" s="237"/>
      <c r="L38" s="237"/>
      <c r="M38" s="237"/>
      <c r="N38" s="236"/>
      <c r="O38" s="289"/>
      <c r="R38" s="2">
        <f t="shared" si="0"/>
        <v>0</v>
      </c>
      <c r="S38" s="5">
        <f t="shared" si="2"/>
      </c>
      <c r="T38" s="362">
        <f t="shared" si="3"/>
        <v>0</v>
      </c>
      <c r="W38" s="37">
        <v>26</v>
      </c>
      <c r="X38" s="373"/>
      <c r="Y38" s="60"/>
      <c r="Z38" s="60"/>
      <c r="AA38" s="251">
        <f>IF(Y38="","",'申込必要事項'!$D$3)</f>
      </c>
      <c r="AB38" s="162"/>
      <c r="AC38" s="205"/>
      <c r="AD38" s="163"/>
      <c r="AE38" s="272"/>
      <c r="AF38" s="273"/>
      <c r="AG38" s="235"/>
      <c r="AH38" s="235"/>
      <c r="AI38" s="235"/>
      <c r="AJ38" s="236"/>
      <c r="AK38" s="289"/>
      <c r="AN38" s="2">
        <f t="shared" si="1"/>
        <v>0</v>
      </c>
      <c r="AO38" s="5">
        <f t="shared" si="4"/>
      </c>
      <c r="AP38" s="362">
        <f t="shared" si="5"/>
        <v>0</v>
      </c>
      <c r="AR38" s="287"/>
    </row>
    <row r="39" spans="1:44" s="5" customFormat="1" ht="15" customHeight="1">
      <c r="A39" s="37">
        <v>27</v>
      </c>
      <c r="B39" s="374"/>
      <c r="C39" s="157"/>
      <c r="D39" s="157"/>
      <c r="E39" s="252">
        <f>IF(C39="","",'申込必要事項'!$D$3)</f>
      </c>
      <c r="F39" s="158"/>
      <c r="G39" s="204"/>
      <c r="H39" s="263"/>
      <c r="I39" s="278"/>
      <c r="J39" s="279"/>
      <c r="K39" s="237"/>
      <c r="L39" s="237"/>
      <c r="M39" s="237"/>
      <c r="N39" s="236"/>
      <c r="O39" s="289"/>
      <c r="P39" s="5">
        <f>IF('参加人数'!B33="","",'参加人数'!B33)</f>
      </c>
      <c r="R39" s="2">
        <f t="shared" si="0"/>
        <v>0</v>
      </c>
      <c r="S39" s="5">
        <f t="shared" si="2"/>
      </c>
      <c r="T39" s="362">
        <f t="shared" si="3"/>
        <v>0</v>
      </c>
      <c r="W39" s="37">
        <v>27</v>
      </c>
      <c r="X39" s="373"/>
      <c r="Y39" s="60"/>
      <c r="Z39" s="60"/>
      <c r="AA39" s="251">
        <f>IF(Y39="","",'申込必要事項'!$D$3)</f>
      </c>
      <c r="AB39" s="162"/>
      <c r="AC39" s="205"/>
      <c r="AD39" s="163"/>
      <c r="AE39" s="272"/>
      <c r="AF39" s="273"/>
      <c r="AG39" s="235"/>
      <c r="AH39" s="235"/>
      <c r="AI39" s="235"/>
      <c r="AJ39" s="236"/>
      <c r="AK39" s="289"/>
      <c r="AN39" s="2">
        <f t="shared" si="1"/>
        <v>0</v>
      </c>
      <c r="AO39" s="5">
        <f t="shared" si="4"/>
      </c>
      <c r="AP39" s="362">
        <f t="shared" si="5"/>
        <v>0</v>
      </c>
      <c r="AR39" s="287"/>
    </row>
    <row r="40" spans="1:44" s="5" customFormat="1" ht="15" customHeight="1">
      <c r="A40" s="37">
        <v>28</v>
      </c>
      <c r="B40" s="374"/>
      <c r="C40" s="157"/>
      <c r="D40" s="157"/>
      <c r="E40" s="252">
        <f>IF(C40="","",'申込必要事項'!$D$3)</f>
      </c>
      <c r="F40" s="158"/>
      <c r="G40" s="204"/>
      <c r="H40" s="263"/>
      <c r="I40" s="278"/>
      <c r="J40" s="279"/>
      <c r="K40" s="237"/>
      <c r="L40" s="237"/>
      <c r="M40" s="237"/>
      <c r="N40" s="236"/>
      <c r="O40" s="289"/>
      <c r="P40" s="5">
        <f>IF('参加人数'!B34="","",'参加人数'!B34)</f>
      </c>
      <c r="R40" s="2">
        <f t="shared" si="0"/>
        <v>0</v>
      </c>
      <c r="S40" s="5">
        <f t="shared" si="2"/>
      </c>
      <c r="T40" s="362">
        <f t="shared" si="3"/>
        <v>0</v>
      </c>
      <c r="W40" s="37">
        <v>28</v>
      </c>
      <c r="X40" s="373"/>
      <c r="Y40" s="60"/>
      <c r="Z40" s="60"/>
      <c r="AA40" s="251">
        <f>IF(Y40="","",'申込必要事項'!$D$3)</f>
      </c>
      <c r="AB40" s="162"/>
      <c r="AC40" s="205"/>
      <c r="AD40" s="163"/>
      <c r="AE40" s="272"/>
      <c r="AF40" s="273"/>
      <c r="AG40" s="235"/>
      <c r="AH40" s="235"/>
      <c r="AI40" s="235"/>
      <c r="AJ40" s="236"/>
      <c r="AK40" s="289"/>
      <c r="AN40" s="2">
        <f t="shared" si="1"/>
        <v>0</v>
      </c>
      <c r="AO40" s="5">
        <f t="shared" si="4"/>
      </c>
      <c r="AP40" s="362">
        <f t="shared" si="5"/>
        <v>0</v>
      </c>
      <c r="AR40" s="287"/>
    </row>
    <row r="41" spans="1:44" s="5" customFormat="1" ht="15" customHeight="1">
      <c r="A41" s="37">
        <v>29</v>
      </c>
      <c r="B41" s="374"/>
      <c r="C41" s="157"/>
      <c r="D41" s="157"/>
      <c r="E41" s="252">
        <f>IF(C41="","",'申込必要事項'!$D$3)</f>
      </c>
      <c r="F41" s="158"/>
      <c r="G41" s="204"/>
      <c r="H41" s="263"/>
      <c r="I41" s="278"/>
      <c r="J41" s="279"/>
      <c r="K41" s="237"/>
      <c r="L41" s="237"/>
      <c r="M41" s="237"/>
      <c r="N41" s="236"/>
      <c r="O41" s="289"/>
      <c r="P41" s="5">
        <f>IF('参加人数'!B35="","",'参加人数'!B35)</f>
      </c>
      <c r="R41" s="2">
        <f t="shared" si="0"/>
        <v>0</v>
      </c>
      <c r="S41" s="5">
        <f t="shared" si="2"/>
      </c>
      <c r="T41" s="362">
        <f t="shared" si="3"/>
        <v>0</v>
      </c>
      <c r="W41" s="37">
        <v>29</v>
      </c>
      <c r="X41" s="373"/>
      <c r="Y41" s="60"/>
      <c r="Z41" s="60"/>
      <c r="AA41" s="251">
        <f>IF(Y41="","",'申込必要事項'!$D$3)</f>
      </c>
      <c r="AB41" s="162"/>
      <c r="AC41" s="205"/>
      <c r="AD41" s="163"/>
      <c r="AE41" s="272"/>
      <c r="AF41" s="273"/>
      <c r="AG41" s="235"/>
      <c r="AH41" s="235"/>
      <c r="AI41" s="235"/>
      <c r="AJ41" s="236"/>
      <c r="AK41" s="289"/>
      <c r="AN41" s="2">
        <f t="shared" si="1"/>
        <v>0</v>
      </c>
      <c r="AO41" s="5">
        <f t="shared" si="4"/>
      </c>
      <c r="AP41" s="362">
        <f t="shared" si="5"/>
        <v>0</v>
      </c>
      <c r="AR41" s="287"/>
    </row>
    <row r="42" spans="1:44" s="5" customFormat="1" ht="15" customHeight="1">
      <c r="A42" s="37">
        <v>30</v>
      </c>
      <c r="B42" s="374"/>
      <c r="C42" s="157"/>
      <c r="D42" s="157"/>
      <c r="E42" s="252">
        <f>IF(C42="","",'申込必要事項'!$D$3)</f>
      </c>
      <c r="F42" s="158"/>
      <c r="G42" s="204"/>
      <c r="H42" s="263"/>
      <c r="I42" s="278"/>
      <c r="J42" s="279"/>
      <c r="K42" s="237"/>
      <c r="L42" s="237"/>
      <c r="M42" s="237"/>
      <c r="N42" s="236"/>
      <c r="O42" s="289"/>
      <c r="P42" s="5">
        <f>IF('参加人数'!B36="","",'参加人数'!B36)</f>
      </c>
      <c r="R42" s="2">
        <f t="shared" si="0"/>
        <v>0</v>
      </c>
      <c r="S42" s="5">
        <f t="shared" si="2"/>
      </c>
      <c r="T42" s="362">
        <f t="shared" si="3"/>
        <v>0</v>
      </c>
      <c r="W42" s="37">
        <v>30</v>
      </c>
      <c r="X42" s="373"/>
      <c r="Y42" s="60"/>
      <c r="Z42" s="60"/>
      <c r="AA42" s="251">
        <f>IF(Y42="","",'申込必要事項'!$D$3)</f>
      </c>
      <c r="AB42" s="162"/>
      <c r="AC42" s="205"/>
      <c r="AD42" s="163"/>
      <c r="AE42" s="272"/>
      <c r="AF42" s="273"/>
      <c r="AG42" s="235"/>
      <c r="AH42" s="235"/>
      <c r="AI42" s="235"/>
      <c r="AJ42" s="236"/>
      <c r="AK42" s="289"/>
      <c r="AN42" s="2">
        <f t="shared" si="1"/>
        <v>0</v>
      </c>
      <c r="AO42" s="5">
        <f t="shared" si="4"/>
      </c>
      <c r="AP42" s="362">
        <f t="shared" si="5"/>
        <v>0</v>
      </c>
      <c r="AR42" s="287"/>
    </row>
    <row r="43" spans="1:44" s="5" customFormat="1" ht="15" customHeight="1">
      <c r="A43" s="37">
        <v>31</v>
      </c>
      <c r="B43" s="374"/>
      <c r="C43" s="157"/>
      <c r="D43" s="157"/>
      <c r="E43" s="252">
        <f>IF(C43="","",'申込必要事項'!$D$3)</f>
      </c>
      <c r="F43" s="158"/>
      <c r="G43" s="204"/>
      <c r="H43" s="263"/>
      <c r="I43" s="278"/>
      <c r="J43" s="279"/>
      <c r="K43" s="237"/>
      <c r="L43" s="237"/>
      <c r="M43" s="237"/>
      <c r="N43" s="236"/>
      <c r="O43" s="289"/>
      <c r="P43" s="5">
        <f>IF('参加人数'!B37="","",'参加人数'!B37)</f>
      </c>
      <c r="R43" s="2">
        <f t="shared" si="0"/>
        <v>0</v>
      </c>
      <c r="S43" s="5">
        <f t="shared" si="2"/>
      </c>
      <c r="T43" s="362">
        <f t="shared" si="3"/>
        <v>0</v>
      </c>
      <c r="W43" s="37">
        <v>31</v>
      </c>
      <c r="X43" s="373"/>
      <c r="Y43" s="60"/>
      <c r="Z43" s="60"/>
      <c r="AA43" s="251">
        <f>IF(Y43="","",'申込必要事項'!$D$3)</f>
      </c>
      <c r="AB43" s="162"/>
      <c r="AC43" s="205"/>
      <c r="AD43" s="163"/>
      <c r="AE43" s="272"/>
      <c r="AF43" s="273"/>
      <c r="AG43" s="235"/>
      <c r="AH43" s="235"/>
      <c r="AI43" s="235"/>
      <c r="AJ43" s="236"/>
      <c r="AK43" s="289"/>
      <c r="AN43" s="2">
        <f t="shared" si="1"/>
        <v>0</v>
      </c>
      <c r="AO43" s="5">
        <f t="shared" si="4"/>
      </c>
      <c r="AP43" s="362">
        <f t="shared" si="5"/>
        <v>0</v>
      </c>
      <c r="AR43" s="287"/>
    </row>
    <row r="44" spans="1:44" s="5" customFormat="1" ht="15" customHeight="1">
      <c r="A44" s="37">
        <v>32</v>
      </c>
      <c r="B44" s="374"/>
      <c r="C44" s="157"/>
      <c r="D44" s="157"/>
      <c r="E44" s="252">
        <f>IF(C44="","",'申込必要事項'!$D$3)</f>
      </c>
      <c r="F44" s="158"/>
      <c r="G44" s="204"/>
      <c r="H44" s="263"/>
      <c r="I44" s="278"/>
      <c r="J44" s="279"/>
      <c r="K44" s="237"/>
      <c r="L44" s="237"/>
      <c r="M44" s="237"/>
      <c r="N44" s="236"/>
      <c r="O44" s="289"/>
      <c r="P44" s="5">
        <f>IF('参加人数'!B38="","",'参加人数'!B38)</f>
      </c>
      <c r="R44" s="2">
        <f t="shared" si="0"/>
        <v>0</v>
      </c>
      <c r="S44" s="5">
        <f t="shared" si="2"/>
      </c>
      <c r="T44" s="362">
        <f t="shared" si="3"/>
        <v>0</v>
      </c>
      <c r="W44" s="37">
        <v>32</v>
      </c>
      <c r="X44" s="373"/>
      <c r="Y44" s="60"/>
      <c r="Z44" s="60"/>
      <c r="AA44" s="251">
        <f>IF(Y44="","",'申込必要事項'!$D$3)</f>
      </c>
      <c r="AB44" s="162"/>
      <c r="AC44" s="205"/>
      <c r="AD44" s="163"/>
      <c r="AE44" s="272"/>
      <c r="AF44" s="273"/>
      <c r="AG44" s="235"/>
      <c r="AH44" s="235"/>
      <c r="AI44" s="235"/>
      <c r="AJ44" s="236"/>
      <c r="AK44" s="289"/>
      <c r="AN44" s="2">
        <f t="shared" si="1"/>
        <v>0</v>
      </c>
      <c r="AO44" s="5">
        <f t="shared" si="4"/>
      </c>
      <c r="AP44" s="362">
        <f t="shared" si="5"/>
        <v>0</v>
      </c>
      <c r="AR44" s="287"/>
    </row>
    <row r="45" spans="1:44" s="5" customFormat="1" ht="15" customHeight="1">
      <c r="A45" s="37">
        <v>33</v>
      </c>
      <c r="B45" s="374"/>
      <c r="C45" s="157"/>
      <c r="D45" s="157"/>
      <c r="E45" s="252">
        <f>IF(C45="","",'申込必要事項'!$D$3)</f>
      </c>
      <c r="F45" s="158"/>
      <c r="G45" s="204"/>
      <c r="H45" s="263"/>
      <c r="I45" s="278"/>
      <c r="J45" s="279"/>
      <c r="K45" s="237"/>
      <c r="L45" s="237"/>
      <c r="M45" s="237"/>
      <c r="N45" s="236"/>
      <c r="O45" s="289"/>
      <c r="P45" s="5">
        <f>IF('参加人数'!B39="","",'参加人数'!B39)</f>
      </c>
      <c r="R45" s="2">
        <f t="shared" si="0"/>
        <v>0</v>
      </c>
      <c r="S45" s="5">
        <f t="shared" si="2"/>
      </c>
      <c r="T45" s="362">
        <f t="shared" si="3"/>
        <v>0</v>
      </c>
      <c r="W45" s="37">
        <v>33</v>
      </c>
      <c r="X45" s="373"/>
      <c r="Y45" s="60"/>
      <c r="Z45" s="60"/>
      <c r="AA45" s="251">
        <f>IF(Y45="","",'申込必要事項'!$D$3)</f>
      </c>
      <c r="AB45" s="162"/>
      <c r="AC45" s="205"/>
      <c r="AD45" s="163"/>
      <c r="AE45" s="272"/>
      <c r="AF45" s="273"/>
      <c r="AG45" s="235"/>
      <c r="AH45" s="235"/>
      <c r="AI45" s="235"/>
      <c r="AJ45" s="236"/>
      <c r="AK45" s="289"/>
      <c r="AN45" s="2">
        <f t="shared" si="1"/>
        <v>0</v>
      </c>
      <c r="AO45" s="5">
        <f t="shared" si="4"/>
      </c>
      <c r="AP45" s="362">
        <f t="shared" si="5"/>
        <v>0</v>
      </c>
      <c r="AR45" s="287"/>
    </row>
    <row r="46" spans="1:44" s="5" customFormat="1" ht="15" customHeight="1">
      <c r="A46" s="37">
        <v>34</v>
      </c>
      <c r="B46" s="374"/>
      <c r="C46" s="157"/>
      <c r="D46" s="157"/>
      <c r="E46" s="252">
        <f>IF(C46="","",'申込必要事項'!$D$3)</f>
      </c>
      <c r="F46" s="158"/>
      <c r="G46" s="204"/>
      <c r="H46" s="263"/>
      <c r="I46" s="278"/>
      <c r="J46" s="279"/>
      <c r="K46" s="237"/>
      <c r="L46" s="237"/>
      <c r="M46" s="237"/>
      <c r="N46" s="236"/>
      <c r="O46" s="289"/>
      <c r="P46" s="5">
        <f>IF('参加人数'!B40="","",'参加人数'!B40)</f>
      </c>
      <c r="R46" s="2">
        <f t="shared" si="0"/>
        <v>0</v>
      </c>
      <c r="S46" s="5">
        <f t="shared" si="2"/>
      </c>
      <c r="T46" s="362">
        <f t="shared" si="3"/>
        <v>0</v>
      </c>
      <c r="W46" s="37">
        <v>34</v>
      </c>
      <c r="X46" s="373"/>
      <c r="Y46" s="60"/>
      <c r="Z46" s="60"/>
      <c r="AA46" s="251">
        <f>IF(Y46="","",'申込必要事項'!$D$3)</f>
      </c>
      <c r="AB46" s="162"/>
      <c r="AC46" s="205"/>
      <c r="AD46" s="163"/>
      <c r="AE46" s="272"/>
      <c r="AF46" s="273"/>
      <c r="AG46" s="235"/>
      <c r="AH46" s="235"/>
      <c r="AI46" s="235"/>
      <c r="AJ46" s="236"/>
      <c r="AK46" s="289"/>
      <c r="AN46" s="2">
        <f t="shared" si="1"/>
        <v>0</v>
      </c>
      <c r="AO46" s="5">
        <f t="shared" si="4"/>
      </c>
      <c r="AP46" s="362">
        <f t="shared" si="5"/>
        <v>0</v>
      </c>
      <c r="AR46" s="287"/>
    </row>
    <row r="47" spans="1:44" s="5" customFormat="1" ht="15" customHeight="1">
      <c r="A47" s="37">
        <v>35</v>
      </c>
      <c r="B47" s="374"/>
      <c r="C47" s="157"/>
      <c r="D47" s="157"/>
      <c r="E47" s="252">
        <f>IF(C47="","",'申込必要事項'!$D$3)</f>
      </c>
      <c r="F47" s="158"/>
      <c r="G47" s="204"/>
      <c r="H47" s="263"/>
      <c r="I47" s="278"/>
      <c r="J47" s="279"/>
      <c r="K47" s="237"/>
      <c r="L47" s="237"/>
      <c r="M47" s="237"/>
      <c r="N47" s="236"/>
      <c r="O47" s="289"/>
      <c r="P47" s="5">
        <f>IF('参加人数'!B41="","",'参加人数'!B41)</f>
      </c>
      <c r="R47" s="2">
        <f t="shared" si="0"/>
        <v>0</v>
      </c>
      <c r="S47" s="5">
        <f t="shared" si="2"/>
      </c>
      <c r="T47" s="362">
        <f t="shared" si="3"/>
        <v>0</v>
      </c>
      <c r="W47" s="37">
        <v>35</v>
      </c>
      <c r="X47" s="373"/>
      <c r="Y47" s="60"/>
      <c r="Z47" s="60"/>
      <c r="AA47" s="251">
        <f>IF(Y47="","",'申込必要事項'!$D$3)</f>
      </c>
      <c r="AB47" s="162"/>
      <c r="AC47" s="205"/>
      <c r="AD47" s="163"/>
      <c r="AE47" s="272"/>
      <c r="AF47" s="273"/>
      <c r="AG47" s="235"/>
      <c r="AH47" s="235"/>
      <c r="AI47" s="235"/>
      <c r="AJ47" s="236"/>
      <c r="AK47" s="289"/>
      <c r="AN47" s="2">
        <f t="shared" si="1"/>
        <v>0</v>
      </c>
      <c r="AO47" s="5">
        <f t="shared" si="4"/>
      </c>
      <c r="AP47" s="362">
        <f t="shared" si="5"/>
        <v>0</v>
      </c>
      <c r="AR47" s="287"/>
    </row>
    <row r="48" spans="1:44" s="5" customFormat="1" ht="15" customHeight="1">
      <c r="A48" s="37">
        <v>36</v>
      </c>
      <c r="B48" s="374"/>
      <c r="C48" s="157"/>
      <c r="D48" s="157"/>
      <c r="E48" s="252">
        <f>IF(C48="","",'申込必要事項'!$D$3)</f>
      </c>
      <c r="F48" s="158"/>
      <c r="G48" s="204"/>
      <c r="H48" s="263"/>
      <c r="I48" s="278"/>
      <c r="J48" s="279"/>
      <c r="K48" s="237"/>
      <c r="L48" s="237"/>
      <c r="M48" s="237"/>
      <c r="N48" s="236"/>
      <c r="O48" s="289"/>
      <c r="P48" s="5">
        <f>IF('参加人数'!B42="","",'参加人数'!B42)</f>
      </c>
      <c r="R48" s="2">
        <f t="shared" si="0"/>
        <v>0</v>
      </c>
      <c r="S48" s="5">
        <f t="shared" si="2"/>
      </c>
      <c r="T48" s="362">
        <f t="shared" si="3"/>
        <v>0</v>
      </c>
      <c r="W48" s="37">
        <v>36</v>
      </c>
      <c r="X48" s="373"/>
      <c r="Y48" s="60"/>
      <c r="Z48" s="60"/>
      <c r="AA48" s="251">
        <f>IF(Y48="","",'申込必要事項'!$D$3)</f>
      </c>
      <c r="AB48" s="162"/>
      <c r="AC48" s="205"/>
      <c r="AD48" s="163"/>
      <c r="AE48" s="272"/>
      <c r="AF48" s="273"/>
      <c r="AG48" s="235"/>
      <c r="AH48" s="235"/>
      <c r="AI48" s="235"/>
      <c r="AJ48" s="236"/>
      <c r="AK48" s="289"/>
      <c r="AN48" s="2">
        <f t="shared" si="1"/>
        <v>0</v>
      </c>
      <c r="AO48" s="5">
        <f t="shared" si="4"/>
      </c>
      <c r="AP48" s="362">
        <f t="shared" si="5"/>
        <v>0</v>
      </c>
      <c r="AR48" s="287"/>
    </row>
    <row r="49" spans="1:44" s="5" customFormat="1" ht="15" customHeight="1">
      <c r="A49" s="37">
        <v>37</v>
      </c>
      <c r="B49" s="374"/>
      <c r="C49" s="157"/>
      <c r="D49" s="157"/>
      <c r="E49" s="252">
        <f>IF(C49="","",'申込必要事項'!$D$3)</f>
      </c>
      <c r="F49" s="158"/>
      <c r="G49" s="204"/>
      <c r="H49" s="263"/>
      <c r="I49" s="278"/>
      <c r="J49" s="279"/>
      <c r="K49" s="237"/>
      <c r="L49" s="237"/>
      <c r="M49" s="237"/>
      <c r="N49" s="236"/>
      <c r="O49" s="289"/>
      <c r="P49" s="5">
        <f>IF('参加人数'!B43="","",'参加人数'!B43)</f>
      </c>
      <c r="R49" s="2">
        <f t="shared" si="0"/>
        <v>0</v>
      </c>
      <c r="S49" s="5">
        <f t="shared" si="2"/>
      </c>
      <c r="T49" s="362">
        <f t="shared" si="3"/>
        <v>0</v>
      </c>
      <c r="W49" s="37">
        <v>37</v>
      </c>
      <c r="X49" s="373"/>
      <c r="Y49" s="60"/>
      <c r="Z49" s="60"/>
      <c r="AA49" s="251">
        <f>IF(Y49="","",'申込必要事項'!$D$3)</f>
      </c>
      <c r="AB49" s="162"/>
      <c r="AC49" s="205"/>
      <c r="AD49" s="163"/>
      <c r="AE49" s="272"/>
      <c r="AF49" s="273"/>
      <c r="AG49" s="235"/>
      <c r="AH49" s="235"/>
      <c r="AI49" s="235"/>
      <c r="AJ49" s="236"/>
      <c r="AK49" s="289"/>
      <c r="AN49" s="2">
        <f t="shared" si="1"/>
        <v>0</v>
      </c>
      <c r="AO49" s="5">
        <f t="shared" si="4"/>
      </c>
      <c r="AP49" s="362">
        <f t="shared" si="5"/>
        <v>0</v>
      </c>
      <c r="AR49" s="287"/>
    </row>
    <row r="50" spans="1:44" s="5" customFormat="1" ht="15" customHeight="1">
      <c r="A50" s="37">
        <v>38</v>
      </c>
      <c r="B50" s="374"/>
      <c r="C50" s="157"/>
      <c r="D50" s="157"/>
      <c r="E50" s="252">
        <f>IF(C50="","",'申込必要事項'!$D$3)</f>
      </c>
      <c r="F50" s="158"/>
      <c r="G50" s="204"/>
      <c r="H50" s="263"/>
      <c r="I50" s="278"/>
      <c r="J50" s="279"/>
      <c r="K50" s="237"/>
      <c r="L50" s="237"/>
      <c r="M50" s="237"/>
      <c r="N50" s="236"/>
      <c r="O50" s="289"/>
      <c r="P50" s="5">
        <f>IF('参加人数'!B44="","",'参加人数'!B44)</f>
      </c>
      <c r="R50" s="2">
        <f t="shared" si="0"/>
        <v>0</v>
      </c>
      <c r="S50" s="5">
        <f t="shared" si="2"/>
      </c>
      <c r="T50" s="362">
        <f t="shared" si="3"/>
        <v>0</v>
      </c>
      <c r="W50" s="37">
        <v>38</v>
      </c>
      <c r="X50" s="373"/>
      <c r="Y50" s="60"/>
      <c r="Z50" s="60"/>
      <c r="AA50" s="251">
        <f>IF(Y50="","",'申込必要事項'!$D$3)</f>
      </c>
      <c r="AB50" s="162"/>
      <c r="AC50" s="205"/>
      <c r="AD50" s="163"/>
      <c r="AE50" s="272"/>
      <c r="AF50" s="273"/>
      <c r="AG50" s="235"/>
      <c r="AH50" s="235"/>
      <c r="AI50" s="235"/>
      <c r="AJ50" s="236"/>
      <c r="AK50" s="289"/>
      <c r="AN50" s="2">
        <f t="shared" si="1"/>
        <v>0</v>
      </c>
      <c r="AO50" s="5">
        <f t="shared" si="4"/>
      </c>
      <c r="AP50" s="362">
        <f t="shared" si="5"/>
        <v>0</v>
      </c>
      <c r="AR50" s="287"/>
    </row>
    <row r="51" spans="1:44" s="5" customFormat="1" ht="15" customHeight="1">
      <c r="A51" s="37">
        <v>39</v>
      </c>
      <c r="B51" s="374"/>
      <c r="C51" s="157"/>
      <c r="D51" s="157"/>
      <c r="E51" s="252">
        <f>IF(C51="","",'申込必要事項'!$D$3)</f>
      </c>
      <c r="F51" s="158"/>
      <c r="G51" s="204"/>
      <c r="H51" s="263"/>
      <c r="I51" s="278"/>
      <c r="J51" s="279"/>
      <c r="K51" s="237"/>
      <c r="L51" s="237"/>
      <c r="M51" s="237"/>
      <c r="N51" s="236"/>
      <c r="O51" s="289"/>
      <c r="P51" s="5">
        <f>IF('参加人数'!B45="","",'参加人数'!B45)</f>
      </c>
      <c r="R51" s="2">
        <f t="shared" si="0"/>
        <v>0</v>
      </c>
      <c r="S51" s="5">
        <f t="shared" si="2"/>
      </c>
      <c r="T51" s="362">
        <f t="shared" si="3"/>
        <v>0</v>
      </c>
      <c r="W51" s="37">
        <v>39</v>
      </c>
      <c r="X51" s="373"/>
      <c r="Y51" s="60"/>
      <c r="Z51" s="60"/>
      <c r="AA51" s="251">
        <f>IF(Y51="","",'申込必要事項'!$D$3)</f>
      </c>
      <c r="AB51" s="162"/>
      <c r="AC51" s="205"/>
      <c r="AD51" s="163"/>
      <c r="AE51" s="272"/>
      <c r="AF51" s="273"/>
      <c r="AG51" s="235"/>
      <c r="AH51" s="235"/>
      <c r="AI51" s="235"/>
      <c r="AJ51" s="236"/>
      <c r="AK51" s="289"/>
      <c r="AN51" s="2">
        <f t="shared" si="1"/>
        <v>0</v>
      </c>
      <c r="AO51" s="5">
        <f t="shared" si="4"/>
      </c>
      <c r="AP51" s="362">
        <f t="shared" si="5"/>
        <v>0</v>
      </c>
      <c r="AR51" s="287"/>
    </row>
    <row r="52" spans="1:44" s="5" customFormat="1" ht="15" customHeight="1">
      <c r="A52" s="37">
        <v>40</v>
      </c>
      <c r="B52" s="374"/>
      <c r="C52" s="157"/>
      <c r="D52" s="157"/>
      <c r="E52" s="252">
        <f>IF(C52="","",'申込必要事項'!$D$3)</f>
      </c>
      <c r="F52" s="158"/>
      <c r="G52" s="204"/>
      <c r="H52" s="263"/>
      <c r="I52" s="278"/>
      <c r="J52" s="279"/>
      <c r="K52" s="237"/>
      <c r="L52" s="237"/>
      <c r="M52" s="237"/>
      <c r="N52" s="236"/>
      <c r="O52" s="289"/>
      <c r="P52" s="5">
        <f>IF('参加人数'!B46="","",'参加人数'!B46)</f>
      </c>
      <c r="R52" s="2">
        <f t="shared" si="0"/>
        <v>0</v>
      </c>
      <c r="S52" s="5">
        <f t="shared" si="2"/>
      </c>
      <c r="T52" s="362">
        <f t="shared" si="3"/>
        <v>0</v>
      </c>
      <c r="W52" s="37">
        <v>40</v>
      </c>
      <c r="X52" s="373"/>
      <c r="Y52" s="60"/>
      <c r="Z52" s="60"/>
      <c r="AA52" s="251">
        <f>IF(Y52="","",'申込必要事項'!$D$3)</f>
      </c>
      <c r="AB52" s="162"/>
      <c r="AC52" s="205"/>
      <c r="AD52" s="163"/>
      <c r="AE52" s="272"/>
      <c r="AF52" s="273"/>
      <c r="AG52" s="235"/>
      <c r="AH52" s="235"/>
      <c r="AI52" s="235"/>
      <c r="AJ52" s="236"/>
      <c r="AK52" s="289"/>
      <c r="AN52" s="2">
        <f t="shared" si="1"/>
        <v>0</v>
      </c>
      <c r="AO52" s="5">
        <f t="shared" si="4"/>
      </c>
      <c r="AP52" s="362">
        <f t="shared" si="5"/>
        <v>0</v>
      </c>
      <c r="AR52" s="287"/>
    </row>
    <row r="53" spans="1:43" ht="15" customHeight="1">
      <c r="A53" s="37">
        <v>41</v>
      </c>
      <c r="B53" s="374"/>
      <c r="C53" s="157"/>
      <c r="D53" s="157"/>
      <c r="E53" s="252">
        <f>IF(C53="","",'申込必要事項'!$D$3)</f>
      </c>
      <c r="F53" s="158"/>
      <c r="G53" s="204"/>
      <c r="H53" s="263"/>
      <c r="I53" s="278"/>
      <c r="J53" s="279"/>
      <c r="K53" s="237"/>
      <c r="L53" s="237"/>
      <c r="M53" s="237"/>
      <c r="N53" s="236"/>
      <c r="O53" s="289"/>
      <c r="P53" s="5">
        <f>IF('参加人数'!B47="","",'参加人数'!B47)</f>
      </c>
      <c r="Q53" s="5"/>
      <c r="R53" s="2">
        <f aca="true" t="shared" si="6" ref="R53:R59">COUNTA(G53,I53)</f>
        <v>0</v>
      </c>
      <c r="S53" s="5">
        <f t="shared" si="2"/>
      </c>
      <c r="T53" s="362">
        <f t="shared" si="3"/>
        <v>0</v>
      </c>
      <c r="U53" s="5"/>
      <c r="W53" s="37">
        <v>41</v>
      </c>
      <c r="X53" s="373"/>
      <c r="Y53" s="60"/>
      <c r="Z53" s="60"/>
      <c r="AA53" s="251">
        <f>IF(Y53="","",'申込必要事項'!$D$3)</f>
      </c>
      <c r="AB53" s="162"/>
      <c r="AC53" s="205"/>
      <c r="AD53" s="163"/>
      <c r="AE53" s="272"/>
      <c r="AF53" s="273"/>
      <c r="AG53" s="235"/>
      <c r="AH53" s="235"/>
      <c r="AI53" s="235"/>
      <c r="AJ53" s="236"/>
      <c r="AK53" s="289"/>
      <c r="AL53" s="5"/>
      <c r="AM53" s="5"/>
      <c r="AN53" s="2">
        <f t="shared" si="1"/>
        <v>0</v>
      </c>
      <c r="AO53" s="5">
        <f t="shared" si="4"/>
      </c>
      <c r="AP53" s="362">
        <f t="shared" si="5"/>
        <v>0</v>
      </c>
      <c r="AQ53" s="5"/>
    </row>
    <row r="54" spans="1:43" ht="15" customHeight="1">
      <c r="A54" s="37">
        <v>42</v>
      </c>
      <c r="B54" s="374"/>
      <c r="C54" s="157"/>
      <c r="D54" s="157"/>
      <c r="E54" s="252">
        <f>IF(C54="","",'申込必要事項'!$D$3)</f>
      </c>
      <c r="F54" s="158"/>
      <c r="G54" s="204"/>
      <c r="H54" s="263"/>
      <c r="I54" s="278"/>
      <c r="J54" s="279"/>
      <c r="K54" s="237"/>
      <c r="L54" s="237"/>
      <c r="M54" s="237"/>
      <c r="N54" s="236"/>
      <c r="O54" s="289"/>
      <c r="P54" s="5">
        <f>IF('参加人数'!B48="","",'参加人数'!B48)</f>
      </c>
      <c r="Q54" s="5"/>
      <c r="R54" s="2">
        <f t="shared" si="6"/>
        <v>0</v>
      </c>
      <c r="S54" s="5">
        <f t="shared" si="2"/>
      </c>
      <c r="T54" s="362">
        <f t="shared" si="3"/>
        <v>0</v>
      </c>
      <c r="U54" s="5"/>
      <c r="W54" s="37">
        <v>42</v>
      </c>
      <c r="X54" s="373"/>
      <c r="Y54" s="60"/>
      <c r="Z54" s="60"/>
      <c r="AA54" s="251">
        <f>IF(Y54="","",'申込必要事項'!$D$3)</f>
      </c>
      <c r="AB54" s="162"/>
      <c r="AC54" s="205"/>
      <c r="AD54" s="163"/>
      <c r="AE54" s="272"/>
      <c r="AF54" s="273"/>
      <c r="AG54" s="235"/>
      <c r="AH54" s="235"/>
      <c r="AI54" s="235"/>
      <c r="AJ54" s="236"/>
      <c r="AK54" s="289"/>
      <c r="AL54" s="5"/>
      <c r="AM54" s="5"/>
      <c r="AN54" s="2">
        <f t="shared" si="1"/>
        <v>0</v>
      </c>
      <c r="AO54" s="5">
        <f t="shared" si="4"/>
      </c>
      <c r="AP54" s="362">
        <f t="shared" si="5"/>
        <v>0</v>
      </c>
      <c r="AQ54" s="5"/>
    </row>
    <row r="55" spans="1:43" ht="15" customHeight="1">
      <c r="A55" s="37">
        <v>43</v>
      </c>
      <c r="B55" s="374"/>
      <c r="C55" s="157"/>
      <c r="D55" s="157"/>
      <c r="E55" s="252">
        <f>IF(C55="","",'申込必要事項'!$D$3)</f>
      </c>
      <c r="F55" s="158"/>
      <c r="G55" s="204"/>
      <c r="H55" s="263"/>
      <c r="I55" s="278"/>
      <c r="J55" s="279"/>
      <c r="K55" s="237"/>
      <c r="L55" s="237"/>
      <c r="M55" s="237"/>
      <c r="N55" s="236"/>
      <c r="O55" s="289"/>
      <c r="P55" s="5">
        <f>IF('参加人数'!B49="","",'参加人数'!B49)</f>
      </c>
      <c r="Q55" s="5"/>
      <c r="R55" s="2">
        <f t="shared" si="6"/>
        <v>0</v>
      </c>
      <c r="S55" s="5">
        <f t="shared" si="2"/>
      </c>
      <c r="T55" s="362">
        <f t="shared" si="3"/>
        <v>0</v>
      </c>
      <c r="U55" s="5"/>
      <c r="W55" s="37">
        <v>43</v>
      </c>
      <c r="X55" s="373"/>
      <c r="Y55" s="60"/>
      <c r="Z55" s="60"/>
      <c r="AA55" s="251">
        <f>IF(Y55="","",'申込必要事項'!$D$3)</f>
      </c>
      <c r="AB55" s="162"/>
      <c r="AC55" s="205"/>
      <c r="AD55" s="163"/>
      <c r="AE55" s="272"/>
      <c r="AF55" s="273"/>
      <c r="AG55" s="235"/>
      <c r="AH55" s="235"/>
      <c r="AI55" s="235"/>
      <c r="AJ55" s="236"/>
      <c r="AK55" s="289"/>
      <c r="AL55" s="5"/>
      <c r="AM55" s="5"/>
      <c r="AN55" s="2">
        <f t="shared" si="1"/>
        <v>0</v>
      </c>
      <c r="AO55" s="5">
        <f t="shared" si="4"/>
      </c>
      <c r="AP55" s="362">
        <f t="shared" si="5"/>
        <v>0</v>
      </c>
      <c r="AQ55" s="5"/>
    </row>
    <row r="56" spans="1:43" ht="15" customHeight="1">
      <c r="A56" s="37">
        <v>44</v>
      </c>
      <c r="B56" s="374"/>
      <c r="C56" s="157"/>
      <c r="D56" s="157"/>
      <c r="E56" s="252">
        <f>IF(C56="","",'申込必要事項'!$D$3)</f>
      </c>
      <c r="F56" s="158"/>
      <c r="G56" s="204"/>
      <c r="H56" s="263"/>
      <c r="I56" s="278"/>
      <c r="J56" s="279"/>
      <c r="K56" s="237"/>
      <c r="L56" s="237"/>
      <c r="M56" s="237"/>
      <c r="N56" s="236"/>
      <c r="O56" s="289"/>
      <c r="P56" s="5">
        <f>IF('参加人数'!B50="","",'参加人数'!B50)</f>
      </c>
      <c r="Q56" s="5"/>
      <c r="R56" s="2">
        <f t="shared" si="6"/>
        <v>0</v>
      </c>
      <c r="S56" s="5">
        <f t="shared" si="2"/>
      </c>
      <c r="T56" s="362">
        <f t="shared" si="3"/>
        <v>0</v>
      </c>
      <c r="U56" s="5"/>
      <c r="W56" s="37">
        <v>44</v>
      </c>
      <c r="X56" s="373"/>
      <c r="Y56" s="60"/>
      <c r="Z56" s="60"/>
      <c r="AA56" s="251">
        <f>IF(Y56="","",'申込必要事項'!$D$3)</f>
      </c>
      <c r="AB56" s="162"/>
      <c r="AC56" s="205"/>
      <c r="AD56" s="163"/>
      <c r="AE56" s="272"/>
      <c r="AF56" s="273"/>
      <c r="AG56" s="235"/>
      <c r="AH56" s="235"/>
      <c r="AI56" s="235"/>
      <c r="AJ56" s="236"/>
      <c r="AK56" s="289"/>
      <c r="AL56" s="5"/>
      <c r="AM56" s="5"/>
      <c r="AN56" s="2">
        <f t="shared" si="1"/>
        <v>0</v>
      </c>
      <c r="AO56" s="5">
        <f t="shared" si="4"/>
      </c>
      <c r="AP56" s="362">
        <f t="shared" si="5"/>
        <v>0</v>
      </c>
      <c r="AQ56" s="5"/>
    </row>
    <row r="57" spans="1:43" ht="15" customHeight="1">
      <c r="A57" s="37">
        <v>45</v>
      </c>
      <c r="B57" s="374"/>
      <c r="C57" s="157"/>
      <c r="D57" s="157"/>
      <c r="E57" s="252">
        <f>IF(C57="","",'申込必要事項'!$D$3)</f>
      </c>
      <c r="F57" s="158"/>
      <c r="G57" s="204"/>
      <c r="H57" s="263"/>
      <c r="I57" s="278"/>
      <c r="J57" s="279"/>
      <c r="K57" s="237"/>
      <c r="L57" s="237"/>
      <c r="M57" s="237"/>
      <c r="N57" s="236"/>
      <c r="O57" s="289"/>
      <c r="P57" s="5">
        <f>IF('参加人数'!B51="","",'参加人数'!B51)</f>
      </c>
      <c r="Q57" s="5"/>
      <c r="R57" s="2">
        <f t="shared" si="6"/>
        <v>0</v>
      </c>
      <c r="S57" s="5">
        <f t="shared" si="2"/>
      </c>
      <c r="T57" s="362">
        <f t="shared" si="3"/>
        <v>0</v>
      </c>
      <c r="U57" s="5"/>
      <c r="W57" s="37">
        <v>45</v>
      </c>
      <c r="X57" s="373"/>
      <c r="Y57" s="60"/>
      <c r="Z57" s="60"/>
      <c r="AA57" s="251">
        <f>IF(Y57="","",'申込必要事項'!$D$3)</f>
      </c>
      <c r="AB57" s="162"/>
      <c r="AC57" s="205"/>
      <c r="AD57" s="163"/>
      <c r="AE57" s="272"/>
      <c r="AF57" s="273"/>
      <c r="AG57" s="235"/>
      <c r="AH57" s="235"/>
      <c r="AI57" s="235"/>
      <c r="AJ57" s="236"/>
      <c r="AK57" s="289"/>
      <c r="AL57" s="5"/>
      <c r="AM57" s="5"/>
      <c r="AN57" s="2">
        <f t="shared" si="1"/>
        <v>0</v>
      </c>
      <c r="AO57" s="5">
        <f t="shared" si="4"/>
      </c>
      <c r="AP57" s="362">
        <f t="shared" si="5"/>
        <v>0</v>
      </c>
      <c r="AQ57" s="5"/>
    </row>
    <row r="58" spans="1:43" ht="15" customHeight="1">
      <c r="A58" s="37">
        <v>46</v>
      </c>
      <c r="B58" s="374"/>
      <c r="C58" s="157"/>
      <c r="D58" s="157"/>
      <c r="E58" s="252">
        <f>IF(C58="","",'申込必要事項'!$D$3)</f>
      </c>
      <c r="F58" s="158"/>
      <c r="G58" s="204"/>
      <c r="H58" s="263"/>
      <c r="I58" s="278"/>
      <c r="J58" s="279"/>
      <c r="K58" s="237"/>
      <c r="L58" s="237"/>
      <c r="M58" s="237"/>
      <c r="N58" s="236"/>
      <c r="O58" s="289"/>
      <c r="P58" s="5">
        <f>IF('参加人数'!B52="","",'参加人数'!B52)</f>
      </c>
      <c r="Q58" s="5"/>
      <c r="R58" s="2">
        <f t="shared" si="6"/>
        <v>0</v>
      </c>
      <c r="S58" s="5">
        <f>IF(G58="","",VALUE(LEFT(G58,1)))</f>
      </c>
      <c r="T58" s="362">
        <f t="shared" si="3"/>
        <v>0</v>
      </c>
      <c r="U58" s="5"/>
      <c r="W58" s="37">
        <v>46</v>
      </c>
      <c r="X58" s="373"/>
      <c r="Y58" s="60"/>
      <c r="Z58" s="60"/>
      <c r="AA58" s="251">
        <f>IF(Y58="","",'申込必要事項'!$D$3)</f>
      </c>
      <c r="AB58" s="162"/>
      <c r="AC58" s="205"/>
      <c r="AD58" s="163"/>
      <c r="AE58" s="272"/>
      <c r="AF58" s="273"/>
      <c r="AG58" s="235"/>
      <c r="AH58" s="235"/>
      <c r="AI58" s="235"/>
      <c r="AJ58" s="236"/>
      <c r="AK58" s="289"/>
      <c r="AL58" s="5"/>
      <c r="AM58" s="5"/>
      <c r="AN58" s="2">
        <f t="shared" si="1"/>
        <v>0</v>
      </c>
      <c r="AO58" s="5">
        <f t="shared" si="4"/>
      </c>
      <c r="AP58" s="362">
        <f t="shared" si="5"/>
        <v>0</v>
      </c>
      <c r="AQ58" s="5"/>
    </row>
    <row r="59" spans="1:43" ht="15" customHeight="1">
      <c r="A59" s="37">
        <v>47</v>
      </c>
      <c r="B59" s="374"/>
      <c r="C59" s="157"/>
      <c r="D59" s="157"/>
      <c r="E59" s="252">
        <f>IF(C59="","",'申込必要事項'!$D$3)</f>
      </c>
      <c r="F59" s="158"/>
      <c r="G59" s="204"/>
      <c r="H59" s="263"/>
      <c r="I59" s="278"/>
      <c r="J59" s="279"/>
      <c r="K59" s="237"/>
      <c r="L59" s="237"/>
      <c r="M59" s="237"/>
      <c r="N59" s="236"/>
      <c r="O59" s="289"/>
      <c r="P59" s="5">
        <f>IF('参加人数'!B53="","",'参加人数'!B53)</f>
      </c>
      <c r="Q59" s="5"/>
      <c r="R59" s="2">
        <f t="shared" si="6"/>
        <v>0</v>
      </c>
      <c r="S59" s="5">
        <f>IF(G59="","",VALUE(LEFT(G59,1)))</f>
      </c>
      <c r="T59" s="362">
        <f t="shared" si="3"/>
        <v>0</v>
      </c>
      <c r="U59" s="5"/>
      <c r="W59" s="37">
        <v>47</v>
      </c>
      <c r="X59" s="373"/>
      <c r="Y59" s="60"/>
      <c r="Z59" s="60"/>
      <c r="AA59" s="251">
        <f>IF(Y59="","",'申込必要事項'!$D$3)</f>
      </c>
      <c r="AB59" s="162"/>
      <c r="AC59" s="205"/>
      <c r="AD59" s="163"/>
      <c r="AE59" s="272"/>
      <c r="AF59" s="273"/>
      <c r="AG59" s="235"/>
      <c r="AH59" s="235"/>
      <c r="AI59" s="235"/>
      <c r="AJ59" s="236"/>
      <c r="AK59" s="289"/>
      <c r="AL59" s="5"/>
      <c r="AM59" s="5"/>
      <c r="AN59" s="2">
        <f t="shared" si="1"/>
        <v>0</v>
      </c>
      <c r="AO59" s="5">
        <f t="shared" si="4"/>
      </c>
      <c r="AP59" s="362">
        <f t="shared" si="5"/>
        <v>0</v>
      </c>
      <c r="AQ59" s="5"/>
    </row>
    <row r="60" spans="1:43" ht="15" customHeight="1">
      <c r="A60" s="37">
        <v>48</v>
      </c>
      <c r="B60" s="374"/>
      <c r="C60" s="157"/>
      <c r="D60" s="157"/>
      <c r="E60" s="252">
        <f>IF(C60="","",'申込必要事項'!$D$3)</f>
      </c>
      <c r="F60" s="158"/>
      <c r="G60" s="204"/>
      <c r="H60" s="263"/>
      <c r="I60" s="278"/>
      <c r="J60" s="279"/>
      <c r="K60" s="237"/>
      <c r="L60" s="237"/>
      <c r="M60" s="237"/>
      <c r="N60" s="236"/>
      <c r="O60" s="289"/>
      <c r="P60" s="5">
        <f>IF('参加人数'!B54="","",'参加人数'!B54)</f>
      </c>
      <c r="Q60" s="5"/>
      <c r="R60" s="2">
        <f>COUNTA(G60,I60)</f>
        <v>0</v>
      </c>
      <c r="S60" s="5">
        <f>IF(G60="","",VALUE(LEFT(G60,1)))</f>
      </c>
      <c r="T60" s="362">
        <f t="shared" si="3"/>
        <v>0</v>
      </c>
      <c r="U60" s="5"/>
      <c r="W60" s="37">
        <v>48</v>
      </c>
      <c r="X60" s="373"/>
      <c r="Y60" s="60"/>
      <c r="Z60" s="60"/>
      <c r="AA60" s="251">
        <f>IF(Y60="","",'申込必要事項'!$D$3)</f>
      </c>
      <c r="AB60" s="162"/>
      <c r="AC60" s="205"/>
      <c r="AD60" s="163"/>
      <c r="AE60" s="272"/>
      <c r="AF60" s="273"/>
      <c r="AG60" s="235"/>
      <c r="AH60" s="235"/>
      <c r="AI60" s="235"/>
      <c r="AJ60" s="236"/>
      <c r="AK60" s="289"/>
      <c r="AL60" s="5"/>
      <c r="AM60" s="5"/>
      <c r="AN60" s="2">
        <f>COUNTA(AC60,AE60)</f>
        <v>0</v>
      </c>
      <c r="AO60" s="5">
        <f>IF(AC60="","",VALUE(LEFT(AC60,1)))</f>
      </c>
      <c r="AP60" s="362">
        <f t="shared" si="5"/>
        <v>0</v>
      </c>
      <c r="AQ60" s="5"/>
    </row>
    <row r="61" spans="1:43" ht="15" customHeight="1">
      <c r="A61" s="37">
        <v>49</v>
      </c>
      <c r="B61" s="374"/>
      <c r="C61" s="157"/>
      <c r="D61" s="157"/>
      <c r="E61" s="252">
        <f>IF(C61="","",'申込必要事項'!$D$3)</f>
      </c>
      <c r="F61" s="158"/>
      <c r="G61" s="204"/>
      <c r="H61" s="263"/>
      <c r="I61" s="278"/>
      <c r="J61" s="279"/>
      <c r="K61" s="237"/>
      <c r="L61" s="237"/>
      <c r="M61" s="237"/>
      <c r="N61" s="236"/>
      <c r="O61" s="289"/>
      <c r="P61" s="5">
        <f>IF('参加人数'!B55="","",'参加人数'!B55)</f>
      </c>
      <c r="Q61" s="5"/>
      <c r="R61" s="2">
        <f>COUNTA(G61,I61)</f>
        <v>0</v>
      </c>
      <c r="S61" s="5">
        <f>IF(G61="","",VALUE(LEFT(G61,1)))</f>
      </c>
      <c r="T61" s="362">
        <f t="shared" si="3"/>
        <v>0</v>
      </c>
      <c r="U61" s="5"/>
      <c r="W61" s="37">
        <v>49</v>
      </c>
      <c r="X61" s="373"/>
      <c r="Y61" s="60"/>
      <c r="Z61" s="60"/>
      <c r="AA61" s="251">
        <f>IF(Y61="","",'申込必要事項'!$D$3)</f>
      </c>
      <c r="AB61" s="162"/>
      <c r="AC61" s="205"/>
      <c r="AD61" s="163"/>
      <c r="AE61" s="272"/>
      <c r="AF61" s="273"/>
      <c r="AG61" s="235"/>
      <c r="AH61" s="235"/>
      <c r="AI61" s="235"/>
      <c r="AJ61" s="236"/>
      <c r="AK61" s="289"/>
      <c r="AL61" s="5"/>
      <c r="AM61" s="5"/>
      <c r="AN61" s="2">
        <f>COUNTA(AC61,AE61)</f>
        <v>0</v>
      </c>
      <c r="AO61" s="5">
        <f>IF(AC61="","",VALUE(LEFT(AC61,1)))</f>
      </c>
      <c r="AP61" s="362">
        <f t="shared" si="5"/>
        <v>0</v>
      </c>
      <c r="AQ61" s="5"/>
    </row>
    <row r="62" spans="1:43" ht="15" customHeight="1">
      <c r="A62" s="37">
        <v>50</v>
      </c>
      <c r="B62" s="374"/>
      <c r="C62" s="157"/>
      <c r="D62" s="157"/>
      <c r="E62" s="252">
        <f>IF(C62="","",'申込必要事項'!$D$3)</f>
      </c>
      <c r="F62" s="158"/>
      <c r="G62" s="204"/>
      <c r="H62" s="263"/>
      <c r="I62" s="278"/>
      <c r="J62" s="279"/>
      <c r="K62" s="237"/>
      <c r="L62" s="237"/>
      <c r="M62" s="237"/>
      <c r="N62" s="236"/>
      <c r="O62" s="289"/>
      <c r="P62" s="5">
        <f>IF('参加人数'!B56="","",'参加人数'!B56)</f>
      </c>
      <c r="Q62" s="5"/>
      <c r="R62" s="2">
        <f>COUNTA(G62,I62)</f>
        <v>0</v>
      </c>
      <c r="S62" s="5">
        <f>IF(G62="","",VALUE(LEFT(G62,1)))</f>
      </c>
      <c r="T62" s="362">
        <f t="shared" si="3"/>
        <v>0</v>
      </c>
      <c r="U62" s="5"/>
      <c r="W62" s="37">
        <v>50</v>
      </c>
      <c r="X62" s="373"/>
      <c r="Y62" s="60"/>
      <c r="Z62" s="60"/>
      <c r="AA62" s="251">
        <f>IF(Y62="","",'申込必要事項'!$D$3)</f>
      </c>
      <c r="AB62" s="162"/>
      <c r="AC62" s="205"/>
      <c r="AD62" s="163"/>
      <c r="AE62" s="272"/>
      <c r="AF62" s="273"/>
      <c r="AG62" s="235"/>
      <c r="AH62" s="235"/>
      <c r="AI62" s="235"/>
      <c r="AJ62" s="236"/>
      <c r="AK62" s="289"/>
      <c r="AL62" s="5"/>
      <c r="AM62" s="5"/>
      <c r="AN62" s="2">
        <f>COUNTA(AC62,AE62)</f>
        <v>0</v>
      </c>
      <c r="AO62" s="5">
        <f>IF(AC62="","",VALUE(LEFT(AC62,1)))</f>
      </c>
      <c r="AP62" s="362">
        <f t="shared" si="5"/>
        <v>0</v>
      </c>
      <c r="AQ62" s="5"/>
    </row>
    <row r="63" spans="11:36" ht="15.75" customHeight="1">
      <c r="K63" s="203"/>
      <c r="L63" s="203"/>
      <c r="M63" s="203"/>
      <c r="AJ63" s="203"/>
    </row>
    <row r="64" spans="11:36" ht="15.75" customHeight="1">
      <c r="K64" s="203"/>
      <c r="L64" s="203"/>
      <c r="M64" s="203"/>
      <c r="AJ64" s="203"/>
    </row>
    <row r="65" spans="11:13" ht="15.75" customHeight="1">
      <c r="K65" s="203"/>
      <c r="L65" s="203"/>
      <c r="M65" s="203"/>
    </row>
    <row r="66" spans="11:13" ht="15.75" customHeight="1">
      <c r="K66" s="203"/>
      <c r="L66" s="203"/>
      <c r="M66" s="203"/>
    </row>
    <row r="67" spans="11:13" ht="15.75" customHeight="1">
      <c r="K67" s="203"/>
      <c r="L67" s="203"/>
      <c r="M67" s="203"/>
    </row>
    <row r="68" spans="11:13" ht="13.5">
      <c r="K68" s="203"/>
      <c r="L68" s="203"/>
      <c r="M68" s="203"/>
    </row>
    <row r="69" spans="11:13" ht="13.5">
      <c r="K69" s="203"/>
      <c r="L69" s="203"/>
      <c r="M69" s="203"/>
    </row>
    <row r="70" spans="11:13" ht="13.5">
      <c r="K70" s="203"/>
      <c r="L70" s="203"/>
      <c r="M70" s="203"/>
    </row>
    <row r="71" spans="11:13" ht="13.5">
      <c r="K71" s="203"/>
      <c r="L71" s="203"/>
      <c r="M71" s="203"/>
    </row>
    <row r="72" spans="11:13" ht="13.5">
      <c r="K72" s="203"/>
      <c r="L72" s="203"/>
      <c r="M72" s="203"/>
    </row>
    <row r="73" spans="11:13" ht="13.5">
      <c r="K73" s="203"/>
      <c r="L73" s="203"/>
      <c r="M73" s="203"/>
    </row>
  </sheetData>
  <sheetProtection sheet="1" deleteRows="0" selectLockedCells="1"/>
  <mergeCells count="28">
    <mergeCell ref="A1:B1"/>
    <mergeCell ref="A3:B3"/>
    <mergeCell ref="W1:X1"/>
    <mergeCell ref="W3:X3"/>
    <mergeCell ref="D8:E8"/>
    <mergeCell ref="G10:H10"/>
    <mergeCell ref="I10:J10"/>
    <mergeCell ref="Y1:AA1"/>
    <mergeCell ref="Z8:AA8"/>
    <mergeCell ref="C1:E1"/>
    <mergeCell ref="G1:H1"/>
    <mergeCell ref="K1:N1"/>
    <mergeCell ref="C3:D3"/>
    <mergeCell ref="C2:E2"/>
    <mergeCell ref="Y2:AA2"/>
    <mergeCell ref="Y3:Z3"/>
    <mergeCell ref="AC3:AD3"/>
    <mergeCell ref="AE3:AG3"/>
    <mergeCell ref="K10:N10"/>
    <mergeCell ref="H8:I8"/>
    <mergeCell ref="G3:H3"/>
    <mergeCell ref="I3:K3"/>
    <mergeCell ref="AD8:AE8"/>
    <mergeCell ref="AC10:AD10"/>
    <mergeCell ref="AE10:AF10"/>
    <mergeCell ref="AG10:AJ10"/>
    <mergeCell ref="AC1:AD1"/>
    <mergeCell ref="AG1:AJ1"/>
  </mergeCells>
  <dataValidations count="8">
    <dataValidation type="list" allowBlank="1" showInputMessage="1" showErrorMessage="1" sqref="K13:N62 AG13:AJ62">
      <formula1>"A,B,C,D"</formula1>
    </dataValidation>
    <dataValidation allowBlank="1" showInputMessage="1" showErrorMessage="1" imeMode="disabled" sqref="J13:J62 H13:H62 E7 AF13:AF62 AD13:AD62 AA7"/>
    <dataValidation type="list" allowBlank="1" showInputMessage="1" showErrorMessage="1" error="入力が正しくありません&#10;" sqref="G13:G62 I13:I62">
      <formula1>$P$12:$P$40</formula1>
    </dataValidation>
    <dataValidation allowBlank="1" showInputMessage="1" showErrorMessage="1" imeMode="on" sqref="C1:E1 E13:E62 AA13:AA62 Y13:Y62 Y1:AA1 C13:C62"/>
    <dataValidation allowBlank="1" showInputMessage="1" showErrorMessage="1" imeMode="halfKatakana" sqref="D12:D62 Z12:Z62"/>
    <dataValidation type="whole" allowBlank="1" showInputMessage="1" showErrorMessage="1" prompt="半角数字で入力する" error="1～6の半角数字で入力" sqref="F13:F62 AB13:AB62">
      <formula1>1</formula1>
      <formula2>6</formula2>
    </dataValidation>
    <dataValidation type="list" allowBlank="1" showInputMessage="1" showErrorMessage="1" error="入力が正しくありません&#10;" sqref="AE13:AE62">
      <formula1>$P$12:$P$38</formula1>
    </dataValidation>
    <dataValidation type="list" allowBlank="1" showInputMessage="1" showErrorMessage="1" error="入力が正しくありません&#10;" sqref="AC13:AC62">
      <formula1>$AL$12:$AL$34</formula1>
    </dataValidation>
  </dataValidations>
  <printOptions horizontalCentered="1"/>
  <pageMargins left="0.3937007874015748" right="0.1968503937007874" top="0.5511811023622047" bottom="0" header="0.35433070866141736" footer="0.2362204724409449"/>
  <pageSetup horizontalDpi="600" verticalDpi="6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B1:X91"/>
  <sheetViews>
    <sheetView showGridLines="0" zoomScalePageLayoutView="0" workbookViewId="0" topLeftCell="A1">
      <pane ySplit="4" topLeftCell="A5" activePane="bottomLeft" state="frozen"/>
      <selection pane="topLeft" activeCell="D19" sqref="D19"/>
      <selection pane="bottomLeft" activeCell="Q6" sqref="Q6"/>
    </sheetView>
  </sheetViews>
  <sheetFormatPr defaultColWidth="9.00390625" defaultRowHeight="13.5"/>
  <cols>
    <col min="1" max="1" width="0.74609375" style="113" customWidth="1"/>
    <col min="2" max="2" width="2.875" style="113" customWidth="1"/>
    <col min="3" max="3" width="11.00390625" style="113" customWidth="1"/>
    <col min="4" max="4" width="14.375" style="113" customWidth="1"/>
    <col min="5" max="5" width="7.625" style="113" customWidth="1"/>
    <col min="6" max="9" width="0.5" style="113" customWidth="1"/>
    <col min="10" max="10" width="2.875" style="113" customWidth="1"/>
    <col min="11" max="11" width="11.00390625" style="113" customWidth="1"/>
    <col min="12" max="12" width="14.375" style="113" customWidth="1"/>
    <col min="13" max="13" width="7.625" style="113" customWidth="1"/>
    <col min="14" max="14" width="2.00390625" style="113" customWidth="1"/>
    <col min="15" max="15" width="2.875" style="113" customWidth="1"/>
    <col min="16" max="16" width="11.00390625" style="113" customWidth="1"/>
    <col min="17" max="17" width="14.375" style="113" customWidth="1"/>
    <col min="18" max="18" width="7.625" style="113" customWidth="1"/>
    <col min="19" max="19" width="4.00390625" style="164" customWidth="1"/>
    <col min="20" max="21" width="9.00390625" style="113" customWidth="1"/>
    <col min="22" max="24" width="5.25390625" style="164" hidden="1" customWidth="1"/>
    <col min="25" max="16384" width="9.00390625" style="113" customWidth="1"/>
  </cols>
  <sheetData>
    <row r="1" spans="2:24" ht="13.5">
      <c r="B1" s="348" t="str">
        <f>IF('申込入力シート(様式1)'!C1="","",'申込入力シート(様式1)'!C1)&amp;"大会リレー申込み"</f>
        <v>小学生陸上競技大会(帯広会場)大会リレー申込み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X1" s="164">
        <f>IF('申込必要事項'!D3="","",'申込必要事項'!D3)</f>
      </c>
    </row>
    <row r="2" spans="3:13" ht="15" customHeight="1">
      <c r="C2" s="114" t="s">
        <v>398</v>
      </c>
      <c r="M2" s="114" t="s">
        <v>413</v>
      </c>
    </row>
    <row r="3" spans="3:16" ht="15" customHeight="1" thickBot="1">
      <c r="C3" s="114" t="s">
        <v>399</v>
      </c>
      <c r="K3" s="114"/>
      <c r="P3" s="368" t="s">
        <v>442</v>
      </c>
    </row>
    <row r="4" spans="2:24" ht="15" customHeight="1" thickBot="1">
      <c r="B4" s="113" t="s">
        <v>379</v>
      </c>
      <c r="C4" s="114"/>
      <c r="J4" s="114" t="s">
        <v>380</v>
      </c>
      <c r="K4" s="114"/>
      <c r="O4" s="113" t="s">
        <v>397</v>
      </c>
      <c r="V4" s="224">
        <f>SUM(V8:V58)</f>
        <v>0</v>
      </c>
      <c r="W4" s="224">
        <f>SUM(W8:W58)</f>
        <v>0</v>
      </c>
      <c r="X4" s="224">
        <f>SUM(X8:X58)</f>
        <v>0</v>
      </c>
    </row>
    <row r="5" spans="2:24" s="2" customFormat="1" ht="12.75" customHeight="1">
      <c r="B5" s="134"/>
      <c r="C5" s="135" t="s">
        <v>207</v>
      </c>
      <c r="D5" s="136" t="s">
        <v>371</v>
      </c>
      <c r="E5" s="244" t="s">
        <v>314</v>
      </c>
      <c r="J5" s="137"/>
      <c r="K5" s="138" t="s">
        <v>207</v>
      </c>
      <c r="L5" s="139" t="s">
        <v>371</v>
      </c>
      <c r="M5" s="245" t="s">
        <v>314</v>
      </c>
      <c r="O5" s="192"/>
      <c r="P5" s="190" t="s">
        <v>207</v>
      </c>
      <c r="Q5" s="191" t="s">
        <v>371</v>
      </c>
      <c r="R5" s="243" t="s">
        <v>314</v>
      </c>
      <c r="S5" s="23"/>
      <c r="V5" s="23"/>
      <c r="W5" s="23"/>
      <c r="X5" s="23"/>
    </row>
    <row r="6" spans="2:18" ht="12.75" customHeight="1">
      <c r="B6" s="140"/>
      <c r="C6" s="246"/>
      <c r="D6" s="247"/>
      <c r="E6" s="169"/>
      <c r="F6" s="2"/>
      <c r="G6" s="2"/>
      <c r="H6" s="2"/>
      <c r="I6" s="2"/>
      <c r="J6" s="141"/>
      <c r="K6" s="246" t="s">
        <v>434</v>
      </c>
      <c r="L6" s="248" t="s">
        <v>440</v>
      </c>
      <c r="M6" s="170"/>
      <c r="O6" s="193"/>
      <c r="P6" s="246" t="s">
        <v>420</v>
      </c>
      <c r="Q6" s="247"/>
      <c r="R6" s="169"/>
    </row>
    <row r="7" spans="2:24" s="2" customFormat="1" ht="12.75" customHeight="1">
      <c r="B7" s="140"/>
      <c r="C7" s="135" t="s">
        <v>441</v>
      </c>
      <c r="D7" s="136" t="s">
        <v>372</v>
      </c>
      <c r="E7" s="136" t="s">
        <v>199</v>
      </c>
      <c r="J7" s="141"/>
      <c r="K7" s="138" t="s">
        <v>441</v>
      </c>
      <c r="L7" s="139" t="s">
        <v>372</v>
      </c>
      <c r="M7" s="139" t="s">
        <v>199</v>
      </c>
      <c r="O7" s="193"/>
      <c r="P7" s="190" t="s">
        <v>441</v>
      </c>
      <c r="Q7" s="191" t="s">
        <v>372</v>
      </c>
      <c r="R7" s="191" t="s">
        <v>199</v>
      </c>
      <c r="S7" s="243" t="s">
        <v>299</v>
      </c>
      <c r="V7" s="23"/>
      <c r="W7" s="23"/>
      <c r="X7" s="23"/>
    </row>
    <row r="8" spans="2:24" ht="12.75" customHeight="1">
      <c r="B8" s="140"/>
      <c r="C8" s="369">
        <f>IF(ISNA(VLOOKUP(D8,'申込入力シート(様式1)'!$C$13:$T$62,18,FALSE))=TRUE,"",VLOOKUP(D8,'申込入力シート(様式1)'!$C$13:$T$62,18,FALSE))</f>
      </c>
      <c r="D8" s="172"/>
      <c r="E8" s="173"/>
      <c r="F8" s="2"/>
      <c r="G8" s="2"/>
      <c r="H8" s="2"/>
      <c r="I8" s="2"/>
      <c r="J8" s="141"/>
      <c r="K8" s="369">
        <f>IF(ISNA(VLOOKUP(L8,'申込入力シート(様式1)'!$Y$13:$AP$62,18,FALSE))=TRUE,"",VLOOKUP(L8,'申込入力シート(様式1)'!$Y$13:$AP$62,18,FALSE))</f>
      </c>
      <c r="L8" s="174"/>
      <c r="M8" s="175"/>
      <c r="O8" s="193"/>
      <c r="P8" s="369">
        <f>IF(ISNA(VLOOKUP(Q8,'申込入力シート(様式1)'!$C$13:$T$62,18,FALSE))=TRUE,"",VLOOKUP(Q8,'申込入力シート(様式1)'!$C$13:$T$62,18,FALSE))</f>
      </c>
      <c r="Q8" s="172"/>
      <c r="R8" s="173"/>
      <c r="S8" s="225" t="s">
        <v>400</v>
      </c>
      <c r="V8" s="164">
        <f>IF(D8="",0,1)</f>
        <v>0</v>
      </c>
      <c r="W8" s="164">
        <f>IF(L8="",0,1)</f>
        <v>0</v>
      </c>
      <c r="X8" s="164">
        <f>IF(Q8="",0,1)</f>
        <v>0</v>
      </c>
    </row>
    <row r="9" spans="2:19" ht="12.75" customHeight="1">
      <c r="B9" s="176">
        <v>1</v>
      </c>
      <c r="C9" s="369">
        <f>IF(ISNA(VLOOKUP(D9,'申込入力シート(様式1)'!$C$13:$T$62,18,FALSE))=TRUE,"",VLOOKUP(D9,'申込入力シート(様式1)'!$C$13:$T$62,18,FALSE))</f>
      </c>
      <c r="D9" s="172"/>
      <c r="E9" s="173"/>
      <c r="F9" s="2"/>
      <c r="G9" s="2"/>
      <c r="H9" s="2"/>
      <c r="I9" s="2"/>
      <c r="J9" s="177">
        <v>1</v>
      </c>
      <c r="K9" s="369">
        <f>IF(ISNA(VLOOKUP(L9,'申込入力シート(様式1)'!$Y$13:$AP$62,18,FALSE))=TRUE,"",VLOOKUP(L9,'申込入力シート(様式1)'!$Y$13:$AP$62,18,FALSE))</f>
      </c>
      <c r="L9" s="174"/>
      <c r="M9" s="175"/>
      <c r="O9" s="194">
        <v>1</v>
      </c>
      <c r="P9" s="369">
        <f>IF(ISNA(VLOOKUP(Q9,'申込入力シート(様式1)'!$C$13:$T$62,18,FALSE))=TRUE,"",VLOOKUP(Q9,'申込入力シート(様式1)'!$C$13:$T$62,18,FALSE))</f>
      </c>
      <c r="Q9" s="172"/>
      <c r="R9" s="173"/>
      <c r="S9" s="225" t="s">
        <v>400</v>
      </c>
    </row>
    <row r="10" spans="2:19" ht="12.75" customHeight="1">
      <c r="B10" s="140"/>
      <c r="C10" s="369">
        <f>IF(ISNA(VLOOKUP(D10,'申込入力シート(様式1)'!$C$13:$T$62,18,FALSE))=TRUE,"",VLOOKUP(D10,'申込入力シート(様式1)'!$C$13:$T$62,18,FALSE))</f>
      </c>
      <c r="D10" s="172"/>
      <c r="E10" s="173"/>
      <c r="F10" s="2"/>
      <c r="G10" s="2"/>
      <c r="H10" s="2"/>
      <c r="I10" s="2"/>
      <c r="J10" s="141"/>
      <c r="K10" s="369">
        <f>IF(ISNA(VLOOKUP(L10,'申込入力シート(様式1)'!$Y$13:$AP$62,18,FALSE))=TRUE,"",VLOOKUP(L10,'申込入力シート(様式1)'!$Y$13:$AP$62,18,FALSE))</f>
      </c>
      <c r="L10" s="174"/>
      <c r="M10" s="175"/>
      <c r="O10" s="193"/>
      <c r="P10" s="369">
        <f>IF(ISNA(VLOOKUP(Q10,'申込入力シート(様式1)'!$C$13:$T$62,18,FALSE))=TRUE,"",VLOOKUP(Q10,'申込入力シート(様式1)'!$C$13:$T$62,18,FALSE))</f>
      </c>
      <c r="Q10" s="172"/>
      <c r="R10" s="173"/>
      <c r="S10" s="225" t="s">
        <v>400</v>
      </c>
    </row>
    <row r="11" spans="2:19" ht="12.75" customHeight="1">
      <c r="B11" s="140"/>
      <c r="C11" s="369">
        <f>IF(ISNA(VLOOKUP(D11,'申込入力シート(様式1)'!$C$13:$T$62,18,FALSE))=TRUE,"",VLOOKUP(D11,'申込入力シート(様式1)'!$C$13:$T$62,18,FALSE))</f>
      </c>
      <c r="D11" s="172"/>
      <c r="E11" s="173"/>
      <c r="F11" s="2"/>
      <c r="G11" s="2"/>
      <c r="H11" s="2"/>
      <c r="I11" s="2"/>
      <c r="J11" s="141"/>
      <c r="K11" s="369">
        <f>IF(ISNA(VLOOKUP(L11,'申込入力シート(様式1)'!$Y$13:$AP$62,18,FALSE))=TRUE,"",VLOOKUP(L11,'申込入力シート(様式1)'!$Y$13:$AP$62,18,FALSE))</f>
      </c>
      <c r="L11" s="174"/>
      <c r="M11" s="175"/>
      <c r="O11" s="193"/>
      <c r="P11" s="370">
        <f>IF(ISNA(VLOOKUP(Q11,'申込入力シート(様式1)'!$Y$13:$AP$62,18,FALSE))=TRUE,"",VLOOKUP(Q11,'申込入力シート(様式1)'!$Y$13:$AP$62,18,FALSE))</f>
      </c>
      <c r="Q11" s="366"/>
      <c r="R11" s="367"/>
      <c r="S11" s="226" t="s">
        <v>401</v>
      </c>
    </row>
    <row r="12" spans="2:19" ht="12.75" customHeight="1">
      <c r="B12" s="140"/>
      <c r="C12" s="369">
        <f>IF(ISNA(VLOOKUP(D12,'申込入力シート(様式1)'!$C$13:$T$62,18,FALSE))=TRUE,"",VLOOKUP(D12,'申込入力シート(様式1)'!$C$13:$T$62,18,FALSE))</f>
      </c>
      <c r="D12" s="172"/>
      <c r="E12" s="173"/>
      <c r="F12" s="2"/>
      <c r="G12" s="2"/>
      <c r="H12" s="2"/>
      <c r="I12" s="2"/>
      <c r="J12" s="141"/>
      <c r="K12" s="369">
        <f>IF(ISNA(VLOOKUP(L12,'申込入力シート(様式1)'!$Y$13:$AP$62,18,FALSE))=TRUE,"",VLOOKUP(L12,'申込入力シート(様式1)'!$Y$13:$AP$62,18,FALSE))</f>
      </c>
      <c r="L12" s="174"/>
      <c r="M12" s="175"/>
      <c r="O12" s="193"/>
      <c r="P12" s="370">
        <f>IF(ISNA(VLOOKUP(Q12,'申込入力シート(様式1)'!$Y$13:$AP$62,18,FALSE))=TRUE,"",VLOOKUP(Q12,'申込入力シート(様式1)'!$Y$13:$AP$62,18,FALSE))</f>
      </c>
      <c r="Q12" s="366"/>
      <c r="R12" s="367"/>
      <c r="S12" s="226" t="s">
        <v>401</v>
      </c>
    </row>
    <row r="13" spans="2:19" ht="12.75" customHeight="1">
      <c r="B13" s="178"/>
      <c r="C13" s="171"/>
      <c r="D13" s="179"/>
      <c r="E13" s="180"/>
      <c r="F13" s="2"/>
      <c r="G13" s="2"/>
      <c r="H13" s="2"/>
      <c r="I13" s="2"/>
      <c r="J13" s="181"/>
      <c r="K13" s="182"/>
      <c r="L13" s="183"/>
      <c r="M13" s="184"/>
      <c r="O13" s="195"/>
      <c r="P13" s="370">
        <f>IF(ISNA(VLOOKUP(Q13,'申込入力シート(様式1)'!$Y$13:$AP$62,18,FALSE))=TRUE,"",VLOOKUP(Q13,'申込入力シート(様式1)'!$Y$13:$AP$62,18,FALSE))</f>
      </c>
      <c r="Q13" s="366"/>
      <c r="R13" s="367"/>
      <c r="S13" s="226" t="s">
        <v>401</v>
      </c>
    </row>
    <row r="14" spans="2:17" ht="5.2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3" ht="5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24" s="2" customFormat="1" ht="12.75" customHeight="1">
      <c r="B16" s="134"/>
      <c r="C16" s="135" t="s">
        <v>207</v>
      </c>
      <c r="D16" s="136" t="s">
        <v>371</v>
      </c>
      <c r="E16" s="244" t="s">
        <v>314</v>
      </c>
      <c r="J16" s="137"/>
      <c r="K16" s="138" t="s">
        <v>207</v>
      </c>
      <c r="L16" s="139" t="s">
        <v>371</v>
      </c>
      <c r="M16" s="245" t="s">
        <v>314</v>
      </c>
      <c r="O16" s="192"/>
      <c r="P16" s="190" t="s">
        <v>207</v>
      </c>
      <c r="Q16" s="191" t="s">
        <v>371</v>
      </c>
      <c r="R16" s="243" t="s">
        <v>314</v>
      </c>
      <c r="S16" s="23"/>
      <c r="V16" s="23"/>
      <c r="W16" s="23"/>
      <c r="X16" s="23"/>
    </row>
    <row r="17" spans="2:18" ht="12.75" customHeight="1">
      <c r="B17" s="140"/>
      <c r="C17" s="246"/>
      <c r="D17" s="247"/>
      <c r="E17" s="169"/>
      <c r="F17" s="2"/>
      <c r="G17" s="2"/>
      <c r="H17" s="2"/>
      <c r="I17" s="2"/>
      <c r="J17" s="141"/>
      <c r="K17" s="246"/>
      <c r="L17" s="248"/>
      <c r="M17" s="170"/>
      <c r="O17" s="193"/>
      <c r="P17" s="246" t="s">
        <v>420</v>
      </c>
      <c r="Q17" s="247"/>
      <c r="R17" s="169"/>
    </row>
    <row r="18" spans="2:24" s="2" customFormat="1" ht="12.75" customHeight="1">
      <c r="B18" s="140"/>
      <c r="C18" s="135" t="s">
        <v>441</v>
      </c>
      <c r="D18" s="136" t="s">
        <v>372</v>
      </c>
      <c r="E18" s="136" t="s">
        <v>199</v>
      </c>
      <c r="J18" s="141"/>
      <c r="K18" s="138" t="s">
        <v>441</v>
      </c>
      <c r="L18" s="139" t="s">
        <v>372</v>
      </c>
      <c r="M18" s="139" t="s">
        <v>199</v>
      </c>
      <c r="O18" s="193"/>
      <c r="P18" s="190" t="s">
        <v>441</v>
      </c>
      <c r="Q18" s="191" t="s">
        <v>372</v>
      </c>
      <c r="R18" s="191" t="s">
        <v>199</v>
      </c>
      <c r="S18" s="243" t="s">
        <v>299</v>
      </c>
      <c r="V18" s="23"/>
      <c r="W18" s="23"/>
      <c r="X18" s="23"/>
    </row>
    <row r="19" spans="2:24" ht="12.75" customHeight="1">
      <c r="B19" s="140"/>
      <c r="C19" s="369">
        <f>IF(ISNA(VLOOKUP(D19,'申込入力シート(様式1)'!$C$13:$T$62,18,FALSE))=TRUE,"",VLOOKUP(D19,'申込入力シート(様式1)'!$C$13:$T$62,18,FALSE))</f>
      </c>
      <c r="D19" s="172"/>
      <c r="E19" s="173"/>
      <c r="F19" s="2"/>
      <c r="G19" s="2"/>
      <c r="H19" s="2"/>
      <c r="I19" s="2"/>
      <c r="J19" s="141"/>
      <c r="K19" s="369">
        <f>IF(ISNA(VLOOKUP(L19,'申込入力シート(様式1)'!$Y$13:$AP$62,18,FALSE))=TRUE,"",VLOOKUP(L19,'申込入力シート(様式1)'!$Y$13:$AP$62,18,FALSE))</f>
      </c>
      <c r="L19" s="174"/>
      <c r="M19" s="175"/>
      <c r="O19" s="193"/>
      <c r="P19" s="369">
        <f>IF(ISNA(VLOOKUP(Q19,'申込入力シート(様式1)'!$C$13:$T$62,18,FALSE))=TRUE,"",VLOOKUP(Q19,'申込入力シート(様式1)'!$C$13:$T$62,18,FALSE))</f>
      </c>
      <c r="Q19" s="172"/>
      <c r="R19" s="173"/>
      <c r="S19" s="225" t="s">
        <v>400</v>
      </c>
      <c r="V19" s="164">
        <f>IF(D19="",0,1)</f>
        <v>0</v>
      </c>
      <c r="W19" s="164">
        <f>IF(L19="",0,1)</f>
        <v>0</v>
      </c>
      <c r="X19" s="164">
        <f>IF(Q19="",0,1)</f>
        <v>0</v>
      </c>
    </row>
    <row r="20" spans="2:19" ht="12.75" customHeight="1">
      <c r="B20" s="176">
        <v>2</v>
      </c>
      <c r="C20" s="369">
        <f>IF(ISNA(VLOOKUP(D20,'申込入力シート(様式1)'!$C$13:$T$62,18,FALSE))=TRUE,"",VLOOKUP(D20,'申込入力シート(様式1)'!$C$13:$T$62,18,FALSE))</f>
      </c>
      <c r="D20" s="172"/>
      <c r="E20" s="173"/>
      <c r="F20" s="2"/>
      <c r="G20" s="2"/>
      <c r="H20" s="2"/>
      <c r="I20" s="2"/>
      <c r="J20" s="177">
        <v>2</v>
      </c>
      <c r="K20" s="369">
        <f>IF(ISNA(VLOOKUP(L20,'申込入力シート(様式1)'!$Y$13:$AP$62,18,FALSE))=TRUE,"",VLOOKUP(L20,'申込入力シート(様式1)'!$Y$13:$AP$62,18,FALSE))</f>
      </c>
      <c r="L20" s="174"/>
      <c r="M20" s="175"/>
      <c r="O20" s="194">
        <v>2</v>
      </c>
      <c r="P20" s="369">
        <f>IF(ISNA(VLOOKUP(Q20,'申込入力シート(様式1)'!$C$13:$T$62,18,FALSE))=TRUE,"",VLOOKUP(Q20,'申込入力シート(様式1)'!$C$13:$T$62,18,FALSE))</f>
      </c>
      <c r="Q20" s="172"/>
      <c r="R20" s="173"/>
      <c r="S20" s="225" t="s">
        <v>400</v>
      </c>
    </row>
    <row r="21" spans="2:19" ht="12.75" customHeight="1">
      <c r="B21" s="140"/>
      <c r="C21" s="369">
        <f>IF(ISNA(VLOOKUP(D21,'申込入力シート(様式1)'!$C$13:$T$62,18,FALSE))=TRUE,"",VLOOKUP(D21,'申込入力シート(様式1)'!$C$13:$T$62,18,FALSE))</f>
      </c>
      <c r="D21" s="172"/>
      <c r="E21" s="173"/>
      <c r="F21" s="2"/>
      <c r="G21" s="2"/>
      <c r="H21" s="2"/>
      <c r="I21" s="2"/>
      <c r="J21" s="141"/>
      <c r="K21" s="369">
        <f>IF(ISNA(VLOOKUP(L21,'申込入力シート(様式1)'!$Y$13:$AP$62,18,FALSE))=TRUE,"",VLOOKUP(L21,'申込入力シート(様式1)'!$Y$13:$AP$62,18,FALSE))</f>
      </c>
      <c r="L21" s="174"/>
      <c r="M21" s="175"/>
      <c r="O21" s="193"/>
      <c r="P21" s="369">
        <f>IF(ISNA(VLOOKUP(Q21,'申込入力シート(様式1)'!$C$13:$T$62,18,FALSE))=TRUE,"",VLOOKUP(Q21,'申込入力シート(様式1)'!$C$13:$T$62,18,FALSE))</f>
      </c>
      <c r="Q21" s="172"/>
      <c r="R21" s="173"/>
      <c r="S21" s="225" t="s">
        <v>400</v>
      </c>
    </row>
    <row r="22" spans="2:19" ht="12.75" customHeight="1">
      <c r="B22" s="140"/>
      <c r="C22" s="369">
        <f>IF(ISNA(VLOOKUP(D22,'申込入力シート(様式1)'!$C$13:$T$62,18,FALSE))=TRUE,"",VLOOKUP(D22,'申込入力シート(様式1)'!$C$13:$T$62,18,FALSE))</f>
      </c>
      <c r="D22" s="172"/>
      <c r="E22" s="173"/>
      <c r="F22" s="2"/>
      <c r="G22" s="2"/>
      <c r="H22" s="2"/>
      <c r="I22" s="2"/>
      <c r="J22" s="141"/>
      <c r="K22" s="369">
        <f>IF(ISNA(VLOOKUP(L22,'申込入力シート(様式1)'!$Y$13:$AP$62,18,FALSE))=TRUE,"",VLOOKUP(L22,'申込入力シート(様式1)'!$Y$13:$AP$62,18,FALSE))</f>
      </c>
      <c r="L22" s="174"/>
      <c r="M22" s="175"/>
      <c r="O22" s="193"/>
      <c r="P22" s="370">
        <f>IF(ISNA(VLOOKUP(Q22,'申込入力シート(様式1)'!$Y$13:$AP$62,18,FALSE))=TRUE,"",VLOOKUP(Q22,'申込入力シート(様式1)'!$Y$13:$AP$62,18,FALSE))</f>
      </c>
      <c r="Q22" s="174"/>
      <c r="R22" s="175"/>
      <c r="S22" s="226" t="s">
        <v>401</v>
      </c>
    </row>
    <row r="23" spans="2:19" ht="12.75" customHeight="1">
      <c r="B23" s="140"/>
      <c r="C23" s="369">
        <f>IF(ISNA(VLOOKUP(D23,'申込入力シート(様式1)'!$C$13:$T$62,18,FALSE))=TRUE,"",VLOOKUP(D23,'申込入力シート(様式1)'!$C$13:$T$62,18,FALSE))</f>
      </c>
      <c r="D23" s="172"/>
      <c r="E23" s="173"/>
      <c r="F23" s="2"/>
      <c r="G23" s="2"/>
      <c r="H23" s="2"/>
      <c r="I23" s="2"/>
      <c r="J23" s="141"/>
      <c r="K23" s="369">
        <f>IF(ISNA(VLOOKUP(L23,'申込入力シート(様式1)'!$Y$13:$AP$62,18,FALSE))=TRUE,"",VLOOKUP(L23,'申込入力シート(様式1)'!$Y$13:$AP$62,18,FALSE))</f>
      </c>
      <c r="L23" s="174"/>
      <c r="M23" s="175"/>
      <c r="O23" s="193"/>
      <c r="P23" s="370">
        <f>IF(ISNA(VLOOKUP(Q23,'申込入力シート(様式1)'!$Y$13:$AP$62,18,FALSE))=TRUE,"",VLOOKUP(Q23,'申込入力シート(様式1)'!$Y$13:$AP$62,18,FALSE))</f>
      </c>
      <c r="Q23" s="174"/>
      <c r="R23" s="175"/>
      <c r="S23" s="226" t="s">
        <v>401</v>
      </c>
    </row>
    <row r="24" spans="2:19" ht="12.75" customHeight="1">
      <c r="B24" s="178"/>
      <c r="C24" s="171"/>
      <c r="D24" s="179"/>
      <c r="E24" s="180"/>
      <c r="F24" s="2"/>
      <c r="G24" s="2"/>
      <c r="H24" s="2"/>
      <c r="I24" s="2"/>
      <c r="J24" s="181"/>
      <c r="K24" s="182"/>
      <c r="L24" s="183"/>
      <c r="M24" s="184"/>
      <c r="O24" s="195"/>
      <c r="P24" s="370">
        <f>IF(ISNA(VLOOKUP(Q24,'申込入力シート(様式1)'!$Y$13:$AP$62,18,FALSE))=TRUE,"",VLOOKUP(Q24,'申込入力シート(様式1)'!$Y$13:$AP$62,18,FALSE))</f>
      </c>
      <c r="Q24" s="174"/>
      <c r="R24" s="175"/>
      <c r="S24" s="226" t="s">
        <v>401</v>
      </c>
    </row>
    <row r="25" spans="2:13" ht="5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5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24" s="2" customFormat="1" ht="12.75" customHeight="1">
      <c r="B27" s="134"/>
      <c r="C27" s="135" t="s">
        <v>207</v>
      </c>
      <c r="D27" s="136" t="s">
        <v>371</v>
      </c>
      <c r="E27" s="244" t="s">
        <v>314</v>
      </c>
      <c r="J27" s="137"/>
      <c r="K27" s="138" t="s">
        <v>207</v>
      </c>
      <c r="L27" s="139" t="s">
        <v>371</v>
      </c>
      <c r="M27" s="245" t="s">
        <v>314</v>
      </c>
      <c r="O27" s="192"/>
      <c r="P27" s="190" t="s">
        <v>207</v>
      </c>
      <c r="Q27" s="191" t="s">
        <v>371</v>
      </c>
      <c r="R27" s="243" t="s">
        <v>314</v>
      </c>
      <c r="S27" s="23"/>
      <c r="V27" s="23"/>
      <c r="W27" s="23"/>
      <c r="X27" s="23"/>
    </row>
    <row r="28" spans="2:18" ht="12.75" customHeight="1">
      <c r="B28" s="140"/>
      <c r="C28" s="246"/>
      <c r="D28" s="247"/>
      <c r="E28" s="169"/>
      <c r="F28" s="2"/>
      <c r="G28" s="2"/>
      <c r="H28" s="2"/>
      <c r="I28" s="2"/>
      <c r="J28" s="141"/>
      <c r="K28" s="246"/>
      <c r="L28" s="248"/>
      <c r="M28" s="170"/>
      <c r="O28" s="193"/>
      <c r="P28" s="246" t="s">
        <v>420</v>
      </c>
      <c r="Q28" s="247"/>
      <c r="R28" s="169"/>
    </row>
    <row r="29" spans="2:24" s="2" customFormat="1" ht="12.75" customHeight="1">
      <c r="B29" s="140"/>
      <c r="C29" s="135" t="s">
        <v>441</v>
      </c>
      <c r="D29" s="136" t="s">
        <v>372</v>
      </c>
      <c r="E29" s="136" t="s">
        <v>199</v>
      </c>
      <c r="J29" s="141"/>
      <c r="K29" s="138" t="s">
        <v>441</v>
      </c>
      <c r="L29" s="139" t="s">
        <v>372</v>
      </c>
      <c r="M29" s="139" t="s">
        <v>199</v>
      </c>
      <c r="O29" s="193"/>
      <c r="P29" s="190" t="s">
        <v>441</v>
      </c>
      <c r="Q29" s="191" t="s">
        <v>372</v>
      </c>
      <c r="R29" s="191" t="s">
        <v>199</v>
      </c>
      <c r="S29" s="243" t="s">
        <v>299</v>
      </c>
      <c r="V29" s="23"/>
      <c r="W29" s="23"/>
      <c r="X29" s="23"/>
    </row>
    <row r="30" spans="2:24" ht="12.75" customHeight="1">
      <c r="B30" s="140"/>
      <c r="C30" s="369">
        <f>IF(ISNA(VLOOKUP(D30,'申込入力シート(様式1)'!$C$13:$T$62,18,FALSE))=TRUE,"",VLOOKUP(D30,'申込入力シート(様式1)'!$C$13:$T$62,18,FALSE))</f>
      </c>
      <c r="D30" s="172"/>
      <c r="E30" s="173"/>
      <c r="F30" s="2"/>
      <c r="G30" s="2"/>
      <c r="H30" s="2"/>
      <c r="I30" s="2"/>
      <c r="J30" s="141"/>
      <c r="K30" s="369">
        <f>IF(ISNA(VLOOKUP(L30,'申込入力シート(様式1)'!$Y$13:$AP$62,18,FALSE))=TRUE,"",VLOOKUP(L30,'申込入力シート(様式1)'!$Y$13:$AP$62,18,FALSE))</f>
      </c>
      <c r="L30" s="174"/>
      <c r="M30" s="175"/>
      <c r="O30" s="193"/>
      <c r="P30" s="369">
        <f>IF(ISNA(VLOOKUP(Q30,'申込入力シート(様式1)'!$C$13:$T$62,18,FALSE))=TRUE,"",VLOOKUP(Q30,'申込入力シート(様式1)'!$C$13:$T$62,18,FALSE))</f>
      </c>
      <c r="Q30" s="172"/>
      <c r="R30" s="173"/>
      <c r="S30" s="225" t="s">
        <v>400</v>
      </c>
      <c r="V30" s="164">
        <f>IF(D30="",0,1)</f>
        <v>0</v>
      </c>
      <c r="W30" s="164">
        <f>IF(L30="",0,1)</f>
        <v>0</v>
      </c>
      <c r="X30" s="164">
        <f>IF(Q30="",0,1)</f>
        <v>0</v>
      </c>
    </row>
    <row r="31" spans="2:19" ht="12.75" customHeight="1">
      <c r="B31" s="176">
        <v>3</v>
      </c>
      <c r="C31" s="369">
        <f>IF(ISNA(VLOOKUP(D31,'申込入力シート(様式1)'!$C$13:$T$62,18,FALSE))=TRUE,"",VLOOKUP(D31,'申込入力シート(様式1)'!$C$13:$T$62,18,FALSE))</f>
      </c>
      <c r="D31" s="172"/>
      <c r="E31" s="173"/>
      <c r="F31" s="2"/>
      <c r="G31" s="2"/>
      <c r="H31" s="2"/>
      <c r="I31" s="2"/>
      <c r="J31" s="177">
        <v>3</v>
      </c>
      <c r="K31" s="369">
        <f>IF(ISNA(VLOOKUP(L31,'申込入力シート(様式1)'!$Y$13:$AP$62,18,FALSE))=TRUE,"",VLOOKUP(L31,'申込入力シート(様式1)'!$Y$13:$AP$62,18,FALSE))</f>
      </c>
      <c r="L31" s="174"/>
      <c r="M31" s="175"/>
      <c r="O31" s="194">
        <v>3</v>
      </c>
      <c r="P31" s="369">
        <f>IF(ISNA(VLOOKUP(Q31,'申込入力シート(様式1)'!$C$13:$T$62,18,FALSE))=TRUE,"",VLOOKUP(Q31,'申込入力シート(様式1)'!$C$13:$T$62,18,FALSE))</f>
      </c>
      <c r="Q31" s="172"/>
      <c r="R31" s="173"/>
      <c r="S31" s="225" t="s">
        <v>400</v>
      </c>
    </row>
    <row r="32" spans="2:19" ht="12.75" customHeight="1">
      <c r="B32" s="140"/>
      <c r="C32" s="369">
        <f>IF(ISNA(VLOOKUP(D32,'申込入力シート(様式1)'!$C$13:$T$62,18,FALSE))=TRUE,"",VLOOKUP(D32,'申込入力シート(様式1)'!$C$13:$T$62,18,FALSE))</f>
      </c>
      <c r="D32" s="172"/>
      <c r="E32" s="173"/>
      <c r="F32" s="2"/>
      <c r="G32" s="2"/>
      <c r="H32" s="2"/>
      <c r="I32" s="2"/>
      <c r="J32" s="141"/>
      <c r="K32" s="369">
        <f>IF(ISNA(VLOOKUP(L32,'申込入力シート(様式1)'!$Y$13:$AP$62,18,FALSE))=TRUE,"",VLOOKUP(L32,'申込入力シート(様式1)'!$Y$13:$AP$62,18,FALSE))</f>
      </c>
      <c r="L32" s="174"/>
      <c r="M32" s="175"/>
      <c r="O32" s="193"/>
      <c r="P32" s="369">
        <f>IF(ISNA(VLOOKUP(Q32,'申込入力シート(様式1)'!$C$13:$T$62,18,FALSE))=TRUE,"",VLOOKUP(Q32,'申込入力シート(様式1)'!$C$13:$T$62,18,FALSE))</f>
      </c>
      <c r="Q32" s="172"/>
      <c r="R32" s="173"/>
      <c r="S32" s="225" t="s">
        <v>400</v>
      </c>
    </row>
    <row r="33" spans="2:19" ht="12.75" customHeight="1">
      <c r="B33" s="140"/>
      <c r="C33" s="369">
        <f>IF(ISNA(VLOOKUP(D33,'申込入力シート(様式1)'!$C$13:$T$62,18,FALSE))=TRUE,"",VLOOKUP(D33,'申込入力シート(様式1)'!$C$13:$T$62,18,FALSE))</f>
      </c>
      <c r="D33" s="172"/>
      <c r="E33" s="173"/>
      <c r="F33" s="2"/>
      <c r="G33" s="2"/>
      <c r="H33" s="2"/>
      <c r="I33" s="2"/>
      <c r="J33" s="141"/>
      <c r="K33" s="369">
        <f>IF(ISNA(VLOOKUP(L33,'申込入力シート(様式1)'!$Y$13:$AP$62,18,FALSE))=TRUE,"",VLOOKUP(L33,'申込入力シート(様式1)'!$Y$13:$AP$62,18,FALSE))</f>
      </c>
      <c r="L33" s="174"/>
      <c r="M33" s="175"/>
      <c r="O33" s="193"/>
      <c r="P33" s="370">
        <f>IF(ISNA(VLOOKUP(Q33,'申込入力シート(様式1)'!$Y$13:$AP$62,18,FALSE))=TRUE,"",VLOOKUP(Q33,'申込入力シート(様式1)'!$Y$13:$AP$62,18,FALSE))</f>
      </c>
      <c r="Q33" s="174"/>
      <c r="R33" s="175"/>
      <c r="S33" s="226" t="s">
        <v>401</v>
      </c>
    </row>
    <row r="34" spans="2:19" ht="12.75" customHeight="1">
      <c r="B34" s="140"/>
      <c r="C34" s="369">
        <f>IF(ISNA(VLOOKUP(D34,'申込入力シート(様式1)'!$C$13:$T$62,18,FALSE))=TRUE,"",VLOOKUP(D34,'申込入力シート(様式1)'!$C$13:$T$62,18,FALSE))</f>
      </c>
      <c r="D34" s="172"/>
      <c r="E34" s="173"/>
      <c r="F34" s="2"/>
      <c r="G34" s="2"/>
      <c r="H34" s="2"/>
      <c r="I34" s="2"/>
      <c r="J34" s="141"/>
      <c r="K34" s="369">
        <f>IF(ISNA(VLOOKUP(L34,'申込入力シート(様式1)'!$Y$13:$AP$62,18,FALSE))=TRUE,"",VLOOKUP(L34,'申込入力シート(様式1)'!$Y$13:$AP$62,18,FALSE))</f>
      </c>
      <c r="L34" s="174"/>
      <c r="M34" s="175"/>
      <c r="O34" s="193"/>
      <c r="P34" s="370">
        <f>IF(ISNA(VLOOKUP(Q34,'申込入力シート(様式1)'!$Y$13:$AP$62,18,FALSE))=TRUE,"",VLOOKUP(Q34,'申込入力シート(様式1)'!$Y$13:$AP$62,18,FALSE))</f>
      </c>
      <c r="Q34" s="174"/>
      <c r="R34" s="175"/>
      <c r="S34" s="226" t="s">
        <v>401</v>
      </c>
    </row>
    <row r="35" spans="2:19" ht="12.75" customHeight="1">
      <c r="B35" s="178"/>
      <c r="C35" s="171"/>
      <c r="D35" s="179"/>
      <c r="E35" s="180"/>
      <c r="F35" s="2"/>
      <c r="G35" s="2"/>
      <c r="H35" s="2"/>
      <c r="I35" s="2"/>
      <c r="J35" s="181"/>
      <c r="K35" s="182"/>
      <c r="L35" s="183"/>
      <c r="M35" s="184"/>
      <c r="O35" s="195"/>
      <c r="P35" s="370">
        <f>IF(ISNA(VLOOKUP(Q35,'申込入力シート(様式1)'!$Y$13:$AP$62,18,FALSE))=TRUE,"",VLOOKUP(Q35,'申込入力シート(様式1)'!$Y$13:$AP$62,18,FALSE))</f>
      </c>
      <c r="Q35" s="174"/>
      <c r="R35" s="175"/>
      <c r="S35" s="226" t="s">
        <v>401</v>
      </c>
    </row>
    <row r="36" spans="2:13" ht="5.2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5.2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24" s="2" customFormat="1" ht="12.75" customHeight="1">
      <c r="B38" s="134"/>
      <c r="C38" s="135" t="s">
        <v>207</v>
      </c>
      <c r="D38" s="136" t="s">
        <v>371</v>
      </c>
      <c r="E38" s="244" t="s">
        <v>314</v>
      </c>
      <c r="J38" s="137"/>
      <c r="K38" s="138" t="s">
        <v>207</v>
      </c>
      <c r="L38" s="139" t="s">
        <v>371</v>
      </c>
      <c r="M38" s="245" t="s">
        <v>314</v>
      </c>
      <c r="O38" s="192"/>
      <c r="P38" s="190" t="s">
        <v>207</v>
      </c>
      <c r="Q38" s="191" t="s">
        <v>371</v>
      </c>
      <c r="R38" s="243" t="s">
        <v>314</v>
      </c>
      <c r="S38" s="23"/>
      <c r="V38" s="23"/>
      <c r="W38" s="23"/>
      <c r="X38" s="23"/>
    </row>
    <row r="39" spans="2:18" ht="12.75" customHeight="1">
      <c r="B39" s="140"/>
      <c r="C39" s="246"/>
      <c r="D39" s="247"/>
      <c r="E39" s="169"/>
      <c r="F39" s="2"/>
      <c r="G39" s="2"/>
      <c r="H39" s="2"/>
      <c r="I39" s="2"/>
      <c r="J39" s="141"/>
      <c r="K39" s="246"/>
      <c r="L39" s="248"/>
      <c r="M39" s="170"/>
      <c r="O39" s="193"/>
      <c r="P39" s="246" t="s">
        <v>420</v>
      </c>
      <c r="Q39" s="247"/>
      <c r="R39" s="169"/>
    </row>
    <row r="40" spans="2:24" s="2" customFormat="1" ht="12.75" customHeight="1">
      <c r="B40" s="140"/>
      <c r="C40" s="135" t="s">
        <v>441</v>
      </c>
      <c r="D40" s="136" t="s">
        <v>372</v>
      </c>
      <c r="E40" s="136" t="s">
        <v>199</v>
      </c>
      <c r="J40" s="141"/>
      <c r="K40" s="138" t="s">
        <v>441</v>
      </c>
      <c r="L40" s="139" t="s">
        <v>372</v>
      </c>
      <c r="M40" s="139" t="s">
        <v>199</v>
      </c>
      <c r="O40" s="193"/>
      <c r="P40" s="190" t="s">
        <v>441</v>
      </c>
      <c r="Q40" s="191" t="s">
        <v>372</v>
      </c>
      <c r="R40" s="191" t="s">
        <v>199</v>
      </c>
      <c r="S40" s="243" t="s">
        <v>299</v>
      </c>
      <c r="V40" s="23"/>
      <c r="W40" s="23"/>
      <c r="X40" s="23"/>
    </row>
    <row r="41" spans="2:24" ht="12.75" customHeight="1">
      <c r="B41" s="140"/>
      <c r="C41" s="369">
        <f>IF(ISNA(VLOOKUP(D41,'申込入力シート(様式1)'!$C$13:$T$62,18,FALSE))=TRUE,"",VLOOKUP(D41,'申込入力シート(様式1)'!$C$13:$T$62,18,FALSE))</f>
      </c>
      <c r="D41" s="172"/>
      <c r="E41" s="173"/>
      <c r="F41" s="2"/>
      <c r="G41" s="2"/>
      <c r="H41" s="2"/>
      <c r="I41" s="2"/>
      <c r="J41" s="141"/>
      <c r="K41" s="369">
        <f>IF(ISNA(VLOOKUP(L41,'申込入力シート(様式1)'!$Y$13:$AP$62,18,FALSE))=TRUE,"",VLOOKUP(L41,'申込入力シート(様式1)'!$Y$13:$AP$62,18,FALSE))</f>
      </c>
      <c r="L41" s="174"/>
      <c r="M41" s="175"/>
      <c r="O41" s="193"/>
      <c r="P41" s="369">
        <f>IF(ISNA(VLOOKUP(Q41,'申込入力シート(様式1)'!$C$13:$T$62,18,FALSE))=TRUE,"",VLOOKUP(Q41,'申込入力シート(様式1)'!$C$13:$T$62,18,FALSE))</f>
      </c>
      <c r="Q41" s="172"/>
      <c r="R41" s="173"/>
      <c r="S41" s="225" t="s">
        <v>400</v>
      </c>
      <c r="V41" s="164">
        <f>IF(D41="",0,1)</f>
        <v>0</v>
      </c>
      <c r="W41" s="164">
        <f>IF(L41="",0,1)</f>
        <v>0</v>
      </c>
      <c r="X41" s="164">
        <f>IF(Q41="",0,1)</f>
        <v>0</v>
      </c>
    </row>
    <row r="42" spans="2:19" ht="12.75" customHeight="1">
      <c r="B42" s="176">
        <v>4</v>
      </c>
      <c r="C42" s="369">
        <f>IF(ISNA(VLOOKUP(D42,'申込入力シート(様式1)'!$C$13:$T$62,18,FALSE))=TRUE,"",VLOOKUP(D42,'申込入力シート(様式1)'!$C$13:$T$62,18,FALSE))</f>
      </c>
      <c r="D42" s="172"/>
      <c r="E42" s="173"/>
      <c r="F42" s="2"/>
      <c r="G42" s="2"/>
      <c r="H42" s="2"/>
      <c r="I42" s="2"/>
      <c r="J42" s="177">
        <v>4</v>
      </c>
      <c r="K42" s="369">
        <f>IF(ISNA(VLOOKUP(L42,'申込入力シート(様式1)'!$Y$13:$AP$62,18,FALSE))=TRUE,"",VLOOKUP(L42,'申込入力シート(様式1)'!$Y$13:$AP$62,18,FALSE))</f>
      </c>
      <c r="L42" s="174"/>
      <c r="M42" s="175"/>
      <c r="O42" s="194">
        <v>4</v>
      </c>
      <c r="P42" s="369">
        <f>IF(ISNA(VLOOKUP(Q42,'申込入力シート(様式1)'!$C$13:$T$62,18,FALSE))=TRUE,"",VLOOKUP(Q42,'申込入力シート(様式1)'!$C$13:$T$62,18,FALSE))</f>
      </c>
      <c r="Q42" s="172"/>
      <c r="R42" s="173"/>
      <c r="S42" s="225" t="s">
        <v>400</v>
      </c>
    </row>
    <row r="43" spans="2:19" ht="12.75" customHeight="1">
      <c r="B43" s="140"/>
      <c r="C43" s="369">
        <f>IF(ISNA(VLOOKUP(D43,'申込入力シート(様式1)'!$C$13:$T$62,18,FALSE))=TRUE,"",VLOOKUP(D43,'申込入力シート(様式1)'!$C$13:$T$62,18,FALSE))</f>
      </c>
      <c r="D43" s="172"/>
      <c r="E43" s="173"/>
      <c r="F43" s="2"/>
      <c r="G43" s="2"/>
      <c r="H43" s="2"/>
      <c r="I43" s="2"/>
      <c r="J43" s="141"/>
      <c r="K43" s="369">
        <f>IF(ISNA(VLOOKUP(L43,'申込入力シート(様式1)'!$Y$13:$AP$62,18,FALSE))=TRUE,"",VLOOKUP(L43,'申込入力シート(様式1)'!$Y$13:$AP$62,18,FALSE))</f>
      </c>
      <c r="L43" s="174"/>
      <c r="M43" s="175"/>
      <c r="O43" s="193"/>
      <c r="P43" s="369">
        <f>IF(ISNA(VLOOKUP(Q43,'申込入力シート(様式1)'!$C$13:$T$62,18,FALSE))=TRUE,"",VLOOKUP(Q43,'申込入力シート(様式1)'!$C$13:$T$62,18,FALSE))</f>
      </c>
      <c r="Q43" s="172"/>
      <c r="R43" s="173"/>
      <c r="S43" s="225" t="s">
        <v>400</v>
      </c>
    </row>
    <row r="44" spans="2:19" ht="12.75" customHeight="1">
      <c r="B44" s="140"/>
      <c r="C44" s="369">
        <f>IF(ISNA(VLOOKUP(D44,'申込入力シート(様式1)'!$C$13:$T$62,18,FALSE))=TRUE,"",VLOOKUP(D44,'申込入力シート(様式1)'!$C$13:$T$62,18,FALSE))</f>
      </c>
      <c r="D44" s="172"/>
      <c r="E44" s="173"/>
      <c r="F44" s="2"/>
      <c r="G44" s="2"/>
      <c r="H44" s="2"/>
      <c r="I44" s="2"/>
      <c r="J44" s="141"/>
      <c r="K44" s="369">
        <f>IF(ISNA(VLOOKUP(L44,'申込入力シート(様式1)'!$Y$13:$AP$62,18,FALSE))=TRUE,"",VLOOKUP(L44,'申込入力シート(様式1)'!$Y$13:$AP$62,18,FALSE))</f>
      </c>
      <c r="L44" s="174"/>
      <c r="M44" s="175"/>
      <c r="O44" s="193"/>
      <c r="P44" s="370">
        <f>IF(ISNA(VLOOKUP(Q44,'申込入力シート(様式1)'!$Y$13:$AP$62,18,FALSE))=TRUE,"",VLOOKUP(Q44,'申込入力シート(様式1)'!$Y$13:$AP$62,18,FALSE))</f>
      </c>
      <c r="Q44" s="174"/>
      <c r="R44" s="175"/>
      <c r="S44" s="226" t="s">
        <v>401</v>
      </c>
    </row>
    <row r="45" spans="2:19" ht="12.75" customHeight="1">
      <c r="B45" s="140"/>
      <c r="C45" s="369">
        <f>IF(ISNA(VLOOKUP(D45,'申込入力シート(様式1)'!$C$13:$T$62,18,FALSE))=TRUE,"",VLOOKUP(D45,'申込入力シート(様式1)'!$C$13:$T$62,18,FALSE))</f>
      </c>
      <c r="D45" s="172"/>
      <c r="E45" s="173"/>
      <c r="F45" s="2"/>
      <c r="G45" s="2"/>
      <c r="H45" s="2"/>
      <c r="I45" s="2"/>
      <c r="J45" s="141"/>
      <c r="K45" s="369">
        <f>IF(ISNA(VLOOKUP(L45,'申込入力シート(様式1)'!$Y$13:$AP$62,18,FALSE))=TRUE,"",VLOOKUP(L45,'申込入力シート(様式1)'!$Y$13:$AP$62,18,FALSE))</f>
      </c>
      <c r="L45" s="174"/>
      <c r="M45" s="175"/>
      <c r="O45" s="193"/>
      <c r="P45" s="370">
        <f>IF(ISNA(VLOOKUP(Q45,'申込入力シート(様式1)'!$Y$13:$AP$62,18,FALSE))=TRUE,"",VLOOKUP(Q45,'申込入力シート(様式1)'!$Y$13:$AP$62,18,FALSE))</f>
      </c>
      <c r="Q45" s="174"/>
      <c r="R45" s="175"/>
      <c r="S45" s="226" t="s">
        <v>401</v>
      </c>
    </row>
    <row r="46" spans="2:19" ht="12.75" customHeight="1">
      <c r="B46" s="178"/>
      <c r="C46" s="171"/>
      <c r="D46" s="179"/>
      <c r="E46" s="180"/>
      <c r="F46" s="2"/>
      <c r="G46" s="2"/>
      <c r="H46" s="2"/>
      <c r="I46" s="2"/>
      <c r="J46" s="181"/>
      <c r="K46" s="182"/>
      <c r="L46" s="183"/>
      <c r="M46" s="184"/>
      <c r="O46" s="195"/>
      <c r="P46" s="370">
        <f>IF(ISNA(VLOOKUP(Q46,'申込入力シート(様式1)'!$Y$13:$AP$62,18,FALSE))=TRUE,"",VLOOKUP(Q46,'申込入力シート(様式1)'!$Y$13:$AP$62,18,FALSE))</f>
      </c>
      <c r="Q46" s="174"/>
      <c r="R46" s="175"/>
      <c r="S46" s="226" t="s">
        <v>401</v>
      </c>
    </row>
    <row r="47" spans="2:13" ht="5.2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5.2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24" s="2" customFormat="1" ht="12.75" customHeight="1">
      <c r="B49" s="134"/>
      <c r="C49" s="135" t="s">
        <v>207</v>
      </c>
      <c r="D49" s="136" t="s">
        <v>371</v>
      </c>
      <c r="E49" s="244" t="s">
        <v>314</v>
      </c>
      <c r="J49" s="137"/>
      <c r="K49" s="138" t="s">
        <v>207</v>
      </c>
      <c r="L49" s="139" t="s">
        <v>371</v>
      </c>
      <c r="M49" s="245" t="s">
        <v>314</v>
      </c>
      <c r="O49" s="192"/>
      <c r="P49" s="190" t="s">
        <v>207</v>
      </c>
      <c r="Q49" s="191" t="s">
        <v>371</v>
      </c>
      <c r="R49" s="243" t="s">
        <v>314</v>
      </c>
      <c r="S49" s="23"/>
      <c r="V49" s="23"/>
      <c r="W49" s="23"/>
      <c r="X49" s="23"/>
    </row>
    <row r="50" spans="2:18" ht="12.75" customHeight="1">
      <c r="B50" s="140"/>
      <c r="C50" s="246"/>
      <c r="D50" s="247"/>
      <c r="E50" s="185"/>
      <c r="F50" s="2"/>
      <c r="G50" s="2"/>
      <c r="H50" s="2"/>
      <c r="I50" s="2"/>
      <c r="J50" s="141"/>
      <c r="K50" s="246"/>
      <c r="L50" s="248"/>
      <c r="M50" s="170"/>
      <c r="O50" s="193"/>
      <c r="P50" s="246" t="s">
        <v>420</v>
      </c>
      <c r="Q50" s="247"/>
      <c r="R50" s="169"/>
    </row>
    <row r="51" spans="2:24" s="2" customFormat="1" ht="12.75" customHeight="1">
      <c r="B51" s="140"/>
      <c r="C51" s="135" t="s">
        <v>441</v>
      </c>
      <c r="D51" s="136" t="s">
        <v>372</v>
      </c>
      <c r="E51" s="136" t="s">
        <v>199</v>
      </c>
      <c r="J51" s="141"/>
      <c r="K51" s="138" t="s">
        <v>441</v>
      </c>
      <c r="L51" s="139" t="s">
        <v>372</v>
      </c>
      <c r="M51" s="139" t="s">
        <v>199</v>
      </c>
      <c r="O51" s="193"/>
      <c r="P51" s="190" t="s">
        <v>441</v>
      </c>
      <c r="Q51" s="191" t="s">
        <v>372</v>
      </c>
      <c r="R51" s="191" t="s">
        <v>199</v>
      </c>
      <c r="S51" s="243" t="s">
        <v>299</v>
      </c>
      <c r="V51" s="23"/>
      <c r="W51" s="23"/>
      <c r="X51" s="23"/>
    </row>
    <row r="52" spans="2:24" ht="12.75" customHeight="1">
      <c r="B52" s="140"/>
      <c r="C52" s="369">
        <f>IF(ISNA(VLOOKUP(D52,'申込入力シート(様式1)'!$C$13:$T$62,18,FALSE))=TRUE,"",VLOOKUP(D52,'申込入力シート(様式1)'!$C$13:$T$62,18,FALSE))</f>
      </c>
      <c r="D52" s="172"/>
      <c r="E52" s="173"/>
      <c r="F52" s="2"/>
      <c r="G52" s="2"/>
      <c r="H52" s="2"/>
      <c r="I52" s="2"/>
      <c r="J52" s="141"/>
      <c r="K52" s="369">
        <f>IF(ISNA(VLOOKUP(L52,'申込入力シート(様式1)'!$Y$13:$AP$62,18,FALSE))=TRUE,"",VLOOKUP(L52,'申込入力シート(様式1)'!$Y$13:$AP$62,18,FALSE))</f>
      </c>
      <c r="L52" s="174"/>
      <c r="M52" s="175"/>
      <c r="O52" s="193"/>
      <c r="P52" s="369">
        <f>IF(ISNA(VLOOKUP(Q52,'申込入力シート(様式1)'!$C$13:$T$62,18,FALSE))=TRUE,"",VLOOKUP(Q52,'申込入力シート(様式1)'!$C$13:$T$62,18,FALSE))</f>
      </c>
      <c r="Q52" s="172"/>
      <c r="R52" s="173"/>
      <c r="S52" s="225" t="s">
        <v>400</v>
      </c>
      <c r="V52" s="164">
        <f>IF(D52="",0,1)</f>
        <v>0</v>
      </c>
      <c r="W52" s="164">
        <f>IF(L52="",0,1)</f>
        <v>0</v>
      </c>
      <c r="X52" s="164">
        <f>IF(Q52="",0,1)</f>
        <v>0</v>
      </c>
    </row>
    <row r="53" spans="2:19" ht="12.75" customHeight="1">
      <c r="B53" s="176">
        <v>5</v>
      </c>
      <c r="C53" s="369">
        <f>IF(ISNA(VLOOKUP(D53,'申込入力シート(様式1)'!$C$13:$T$62,18,FALSE))=TRUE,"",VLOOKUP(D53,'申込入力シート(様式1)'!$C$13:$T$62,18,FALSE))</f>
      </c>
      <c r="D53" s="172"/>
      <c r="E53" s="173"/>
      <c r="F53" s="2"/>
      <c r="G53" s="2"/>
      <c r="H53" s="2"/>
      <c r="I53" s="2"/>
      <c r="J53" s="177">
        <v>5</v>
      </c>
      <c r="K53" s="369">
        <f>IF(ISNA(VLOOKUP(L53,'申込入力シート(様式1)'!$Y$13:$AP$62,18,FALSE))=TRUE,"",VLOOKUP(L53,'申込入力シート(様式1)'!$Y$13:$AP$62,18,FALSE))</f>
      </c>
      <c r="L53" s="174"/>
      <c r="M53" s="175"/>
      <c r="O53" s="194">
        <v>5</v>
      </c>
      <c r="P53" s="369">
        <f>IF(ISNA(VLOOKUP(Q53,'申込入力シート(様式1)'!$C$13:$T$62,18,FALSE))=TRUE,"",VLOOKUP(Q53,'申込入力シート(様式1)'!$C$13:$T$62,18,FALSE))</f>
      </c>
      <c r="Q53" s="172"/>
      <c r="R53" s="173"/>
      <c r="S53" s="225" t="s">
        <v>400</v>
      </c>
    </row>
    <row r="54" spans="2:19" ht="12.75" customHeight="1">
      <c r="B54" s="140"/>
      <c r="C54" s="369">
        <f>IF(ISNA(VLOOKUP(D54,'申込入力シート(様式1)'!$C$13:$T$62,18,FALSE))=TRUE,"",VLOOKUP(D54,'申込入力シート(様式1)'!$C$13:$T$62,18,FALSE))</f>
      </c>
      <c r="D54" s="172"/>
      <c r="E54" s="173"/>
      <c r="F54" s="2"/>
      <c r="G54" s="2"/>
      <c r="H54" s="2"/>
      <c r="I54" s="2"/>
      <c r="J54" s="141"/>
      <c r="K54" s="369">
        <f>IF(ISNA(VLOOKUP(L54,'申込入力シート(様式1)'!$Y$13:$AP$62,18,FALSE))=TRUE,"",VLOOKUP(L54,'申込入力シート(様式1)'!$Y$13:$AP$62,18,FALSE))</f>
      </c>
      <c r="L54" s="174"/>
      <c r="M54" s="175"/>
      <c r="O54" s="193"/>
      <c r="P54" s="369">
        <f>IF(ISNA(VLOOKUP(Q54,'申込入力シート(様式1)'!$C$13:$T$62,18,FALSE))=TRUE,"",VLOOKUP(Q54,'申込入力シート(様式1)'!$C$13:$T$62,18,FALSE))</f>
      </c>
      <c r="Q54" s="172"/>
      <c r="R54" s="173"/>
      <c r="S54" s="225" t="s">
        <v>400</v>
      </c>
    </row>
    <row r="55" spans="2:19" ht="12.75" customHeight="1">
      <c r="B55" s="140"/>
      <c r="C55" s="369">
        <f>IF(ISNA(VLOOKUP(D55,'申込入力シート(様式1)'!$C$13:$T$62,18,FALSE))=TRUE,"",VLOOKUP(D55,'申込入力シート(様式1)'!$C$13:$T$62,18,FALSE))</f>
      </c>
      <c r="D55" s="172"/>
      <c r="E55" s="173"/>
      <c r="F55" s="2"/>
      <c r="G55" s="2"/>
      <c r="H55" s="2"/>
      <c r="I55" s="2"/>
      <c r="J55" s="141"/>
      <c r="K55" s="369">
        <f>IF(ISNA(VLOOKUP(L55,'申込入力シート(様式1)'!$Y$13:$AP$62,18,FALSE))=TRUE,"",VLOOKUP(L55,'申込入力シート(様式1)'!$Y$13:$AP$62,18,FALSE))</f>
      </c>
      <c r="L55" s="174"/>
      <c r="M55" s="175"/>
      <c r="O55" s="193"/>
      <c r="P55" s="370">
        <f>IF(ISNA(VLOOKUP(Q55,'申込入力シート(様式1)'!$Y$13:$AP$62,18,FALSE))=TRUE,"",VLOOKUP(Q55,'申込入力シート(様式1)'!$Y$13:$AP$62,18,FALSE))</f>
      </c>
      <c r="Q55" s="174"/>
      <c r="R55" s="175"/>
      <c r="S55" s="226" t="s">
        <v>401</v>
      </c>
    </row>
    <row r="56" spans="2:19" ht="12.75" customHeight="1">
      <c r="B56" s="140"/>
      <c r="C56" s="369">
        <f>IF(ISNA(VLOOKUP(D56,'申込入力シート(様式1)'!$C$13:$T$62,18,FALSE))=TRUE,"",VLOOKUP(D56,'申込入力シート(様式1)'!$C$13:$T$62,18,FALSE))</f>
      </c>
      <c r="D56" s="172"/>
      <c r="E56" s="173"/>
      <c r="F56" s="2"/>
      <c r="G56" s="2"/>
      <c r="H56" s="2"/>
      <c r="I56" s="2"/>
      <c r="J56" s="141"/>
      <c r="K56" s="369">
        <f>IF(ISNA(VLOOKUP(L56,'申込入力シート(様式1)'!$Y$13:$AP$62,18,FALSE))=TRUE,"",VLOOKUP(L56,'申込入力シート(様式1)'!$Y$13:$AP$62,18,FALSE))</f>
      </c>
      <c r="L56" s="174"/>
      <c r="M56" s="175"/>
      <c r="O56" s="193"/>
      <c r="P56" s="370">
        <f>IF(ISNA(VLOOKUP(Q56,'申込入力シート(様式1)'!$Y$13:$AP$62,18,FALSE))=TRUE,"",VLOOKUP(Q56,'申込入力シート(様式1)'!$Y$13:$AP$62,18,FALSE))</f>
      </c>
      <c r="Q56" s="174"/>
      <c r="R56" s="175"/>
      <c r="S56" s="226" t="s">
        <v>401</v>
      </c>
    </row>
    <row r="57" spans="2:19" ht="12.75" customHeight="1">
      <c r="B57" s="178"/>
      <c r="C57" s="171"/>
      <c r="D57" s="179"/>
      <c r="E57" s="180"/>
      <c r="F57" s="2"/>
      <c r="G57" s="2"/>
      <c r="H57" s="2"/>
      <c r="I57" s="2"/>
      <c r="J57" s="181"/>
      <c r="K57" s="182"/>
      <c r="L57" s="183"/>
      <c r="M57" s="184"/>
      <c r="O57" s="195"/>
      <c r="P57" s="370">
        <f>IF(ISNA(VLOOKUP(Q57,'申込入力シート(様式1)'!$Y$13:$AP$62,18,FALSE))=TRUE,"",VLOOKUP(Q57,'申込入力シート(様式1)'!$Y$13:$AP$62,18,FALSE))</f>
      </c>
      <c r="Q57" s="174"/>
      <c r="R57" s="175"/>
      <c r="S57" s="226" t="s">
        <v>401</v>
      </c>
    </row>
    <row r="58" spans="2:13" ht="6" customHeight="1">
      <c r="B58" s="186"/>
      <c r="C58" s="2"/>
      <c r="D58" s="2"/>
      <c r="E58" s="2"/>
      <c r="F58" s="2"/>
      <c r="G58" s="2"/>
      <c r="H58" s="2"/>
      <c r="I58" s="2"/>
      <c r="J58" s="186"/>
      <c r="K58" s="2"/>
      <c r="L58" s="2"/>
      <c r="M58" s="2"/>
    </row>
    <row r="59" spans="2:24" s="2" customFormat="1" ht="12.75" customHeight="1">
      <c r="B59" s="134"/>
      <c r="C59" s="135" t="s">
        <v>207</v>
      </c>
      <c r="D59" s="136" t="s">
        <v>371</v>
      </c>
      <c r="E59" s="244" t="s">
        <v>314</v>
      </c>
      <c r="J59" s="137"/>
      <c r="K59" s="138" t="s">
        <v>207</v>
      </c>
      <c r="L59" s="139" t="s">
        <v>371</v>
      </c>
      <c r="M59" s="245" t="s">
        <v>314</v>
      </c>
      <c r="O59" s="192"/>
      <c r="P59" s="190" t="s">
        <v>207</v>
      </c>
      <c r="Q59" s="191" t="s">
        <v>371</v>
      </c>
      <c r="R59" s="243" t="s">
        <v>314</v>
      </c>
      <c r="S59" s="23"/>
      <c r="V59" s="23"/>
      <c r="W59" s="23"/>
      <c r="X59" s="23"/>
    </row>
    <row r="60" spans="2:18" ht="12.75" customHeight="1">
      <c r="B60" s="140"/>
      <c r="C60" s="246"/>
      <c r="D60" s="247"/>
      <c r="E60" s="169"/>
      <c r="F60" s="2"/>
      <c r="G60" s="2"/>
      <c r="H60" s="2"/>
      <c r="I60" s="2"/>
      <c r="J60" s="141"/>
      <c r="K60" s="246"/>
      <c r="L60" s="248"/>
      <c r="M60" s="170"/>
      <c r="O60" s="193"/>
      <c r="P60" s="246" t="s">
        <v>420</v>
      </c>
      <c r="Q60" s="247"/>
      <c r="R60" s="169"/>
    </row>
    <row r="61" spans="2:24" s="2" customFormat="1" ht="12.75" customHeight="1">
      <c r="B61" s="140"/>
      <c r="C61" s="135" t="s">
        <v>441</v>
      </c>
      <c r="D61" s="136" t="s">
        <v>372</v>
      </c>
      <c r="E61" s="136" t="s">
        <v>199</v>
      </c>
      <c r="J61" s="141"/>
      <c r="K61" s="138" t="s">
        <v>441</v>
      </c>
      <c r="L61" s="139" t="s">
        <v>372</v>
      </c>
      <c r="M61" s="139" t="s">
        <v>199</v>
      </c>
      <c r="O61" s="193"/>
      <c r="P61" s="190" t="s">
        <v>441</v>
      </c>
      <c r="Q61" s="191" t="s">
        <v>372</v>
      </c>
      <c r="R61" s="191" t="s">
        <v>199</v>
      </c>
      <c r="S61" s="243" t="s">
        <v>299</v>
      </c>
      <c r="V61" s="23"/>
      <c r="W61" s="23"/>
      <c r="X61" s="23"/>
    </row>
    <row r="62" spans="2:24" ht="12.75" customHeight="1">
      <c r="B62" s="140"/>
      <c r="C62" s="369">
        <f>IF(ISNA(VLOOKUP(D62,'申込入力シート(様式1)'!$C$13:$T$62,18,FALSE))=TRUE,"",VLOOKUP(D62,'申込入力シート(様式1)'!$C$13:$T$62,18,FALSE))</f>
      </c>
      <c r="D62" s="172"/>
      <c r="E62" s="173"/>
      <c r="F62" s="2"/>
      <c r="G62" s="2"/>
      <c r="H62" s="2"/>
      <c r="I62" s="2"/>
      <c r="J62" s="141"/>
      <c r="K62" s="369">
        <f>IF(ISNA(VLOOKUP(L62,'申込入力シート(様式1)'!$Y$13:$AP$62,18,FALSE))=TRUE,"",VLOOKUP(L62,'申込入力シート(様式1)'!$Y$13:$AP$62,18,FALSE))</f>
      </c>
      <c r="L62" s="174"/>
      <c r="M62" s="175"/>
      <c r="O62" s="193"/>
      <c r="P62" s="369">
        <f>IF(ISNA(VLOOKUP(Q62,'申込入力シート(様式1)'!$C$13:$T$62,18,FALSE))=TRUE,"",VLOOKUP(Q62,'申込入力シート(様式1)'!$C$13:$T$62,18,FALSE))</f>
      </c>
      <c r="Q62" s="172"/>
      <c r="R62" s="173"/>
      <c r="S62" s="225" t="s">
        <v>400</v>
      </c>
      <c r="V62" s="164">
        <f>IF(D62="",0,1)</f>
        <v>0</v>
      </c>
      <c r="W62" s="164">
        <f>IF(L62="",0,1)</f>
        <v>0</v>
      </c>
      <c r="X62" s="164">
        <f>IF(Q62="",0,1)</f>
        <v>0</v>
      </c>
    </row>
    <row r="63" spans="2:19" ht="12.75" customHeight="1">
      <c r="B63" s="176">
        <v>6</v>
      </c>
      <c r="C63" s="369">
        <f>IF(ISNA(VLOOKUP(D63,'申込入力シート(様式1)'!$C$13:$T$62,18,FALSE))=TRUE,"",VLOOKUP(D63,'申込入力シート(様式1)'!$C$13:$T$62,18,FALSE))</f>
      </c>
      <c r="D63" s="172"/>
      <c r="E63" s="173"/>
      <c r="F63" s="2"/>
      <c r="G63" s="2"/>
      <c r="H63" s="2"/>
      <c r="I63" s="2"/>
      <c r="J63" s="177">
        <v>6</v>
      </c>
      <c r="K63" s="369">
        <f>IF(ISNA(VLOOKUP(L63,'申込入力シート(様式1)'!$Y$13:$AP$62,18,FALSE))=TRUE,"",VLOOKUP(L63,'申込入力シート(様式1)'!$Y$13:$AP$62,18,FALSE))</f>
      </c>
      <c r="L63" s="174"/>
      <c r="M63" s="175"/>
      <c r="O63" s="194">
        <v>6</v>
      </c>
      <c r="P63" s="369">
        <f>IF(ISNA(VLOOKUP(Q63,'申込入力シート(様式1)'!$C$13:$T$62,18,FALSE))=TRUE,"",VLOOKUP(Q63,'申込入力シート(様式1)'!$C$13:$T$62,18,FALSE))</f>
      </c>
      <c r="Q63" s="172"/>
      <c r="R63" s="173"/>
      <c r="S63" s="225" t="s">
        <v>400</v>
      </c>
    </row>
    <row r="64" spans="2:19" ht="12.75" customHeight="1">
      <c r="B64" s="140"/>
      <c r="C64" s="369">
        <f>IF(ISNA(VLOOKUP(D64,'申込入力シート(様式1)'!$C$13:$T$62,18,FALSE))=TRUE,"",VLOOKUP(D64,'申込入力シート(様式1)'!$C$13:$T$62,18,FALSE))</f>
      </c>
      <c r="D64" s="172"/>
      <c r="E64" s="173"/>
      <c r="F64" s="2"/>
      <c r="G64" s="2"/>
      <c r="H64" s="2"/>
      <c r="I64" s="2"/>
      <c r="J64" s="141"/>
      <c r="K64" s="369">
        <f>IF(ISNA(VLOOKUP(L64,'申込入力シート(様式1)'!$Y$13:$AP$62,18,FALSE))=TRUE,"",VLOOKUP(L64,'申込入力シート(様式1)'!$Y$13:$AP$62,18,FALSE))</f>
      </c>
      <c r="L64" s="174"/>
      <c r="M64" s="175"/>
      <c r="O64" s="193"/>
      <c r="P64" s="369">
        <f>IF(ISNA(VLOOKUP(Q64,'申込入力シート(様式1)'!$C$13:$T$62,18,FALSE))=TRUE,"",VLOOKUP(Q64,'申込入力シート(様式1)'!$C$13:$T$62,18,FALSE))</f>
      </c>
      <c r="Q64" s="172"/>
      <c r="R64" s="173"/>
      <c r="S64" s="225" t="s">
        <v>400</v>
      </c>
    </row>
    <row r="65" spans="2:19" ht="12.75" customHeight="1">
      <c r="B65" s="140"/>
      <c r="C65" s="369">
        <f>IF(ISNA(VLOOKUP(D65,'申込入力シート(様式1)'!$C$13:$T$62,18,FALSE))=TRUE,"",VLOOKUP(D65,'申込入力シート(様式1)'!$C$13:$T$62,18,FALSE))</f>
      </c>
      <c r="D65" s="172"/>
      <c r="E65" s="173"/>
      <c r="F65" s="2"/>
      <c r="G65" s="2"/>
      <c r="H65" s="2"/>
      <c r="I65" s="2"/>
      <c r="J65" s="141"/>
      <c r="K65" s="369">
        <f>IF(ISNA(VLOOKUP(L65,'申込入力シート(様式1)'!$Y$13:$AP$62,18,FALSE))=TRUE,"",VLOOKUP(L65,'申込入力シート(様式1)'!$Y$13:$AP$62,18,FALSE))</f>
      </c>
      <c r="L65" s="174"/>
      <c r="M65" s="175"/>
      <c r="O65" s="193"/>
      <c r="P65" s="370">
        <f>IF(ISNA(VLOOKUP(Q65,'申込入力シート(様式1)'!$Y$13:$AP$62,18,FALSE))=TRUE,"",VLOOKUP(Q65,'申込入力シート(様式1)'!$Y$13:$AP$62,18,FALSE))</f>
      </c>
      <c r="Q65" s="174"/>
      <c r="R65" s="175"/>
      <c r="S65" s="226" t="s">
        <v>401</v>
      </c>
    </row>
    <row r="66" spans="2:19" ht="12.75" customHeight="1">
      <c r="B66" s="140"/>
      <c r="C66" s="369">
        <f>IF(ISNA(VLOOKUP(D66,'申込入力シート(様式1)'!$C$13:$T$62,18,FALSE))=TRUE,"",VLOOKUP(D66,'申込入力シート(様式1)'!$C$13:$T$62,18,FALSE))</f>
      </c>
      <c r="D66" s="172"/>
      <c r="E66" s="173"/>
      <c r="F66" s="2"/>
      <c r="G66" s="2"/>
      <c r="H66" s="2"/>
      <c r="I66" s="2"/>
      <c r="J66" s="141"/>
      <c r="K66" s="369">
        <f>IF(ISNA(VLOOKUP(L66,'申込入力シート(様式1)'!$Y$13:$AP$62,18,FALSE))=TRUE,"",VLOOKUP(L66,'申込入力シート(様式1)'!$Y$13:$AP$62,18,FALSE))</f>
      </c>
      <c r="L66" s="174"/>
      <c r="M66" s="175"/>
      <c r="O66" s="193"/>
      <c r="P66" s="370">
        <f>IF(ISNA(VLOOKUP(Q66,'申込入力シート(様式1)'!$Y$13:$AP$62,18,FALSE))=TRUE,"",VLOOKUP(Q66,'申込入力シート(様式1)'!$Y$13:$AP$62,18,FALSE))</f>
      </c>
      <c r="Q66" s="174"/>
      <c r="R66" s="175"/>
      <c r="S66" s="226" t="s">
        <v>401</v>
      </c>
    </row>
    <row r="67" spans="2:19" ht="12.75" customHeight="1">
      <c r="B67" s="178"/>
      <c r="C67" s="171"/>
      <c r="D67" s="179"/>
      <c r="E67" s="180"/>
      <c r="F67" s="2"/>
      <c r="G67" s="2"/>
      <c r="H67" s="2"/>
      <c r="I67" s="2"/>
      <c r="J67" s="181"/>
      <c r="K67" s="182"/>
      <c r="L67" s="183"/>
      <c r="M67" s="184"/>
      <c r="O67" s="195"/>
      <c r="P67" s="370">
        <f>IF(ISNA(VLOOKUP(Q67,'申込入力シート(様式1)'!$Y$13:$AP$62,18,FALSE))=TRUE,"",VLOOKUP(Q67,'申込入力シート(様式1)'!$Y$13:$AP$62,18,FALSE))</f>
      </c>
      <c r="Q67" s="174"/>
      <c r="R67" s="175"/>
      <c r="S67" s="226" t="s">
        <v>401</v>
      </c>
    </row>
    <row r="68" spans="2:13" ht="5.2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5.2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24" s="2" customFormat="1" ht="12.75" customHeight="1">
      <c r="B70" s="134"/>
      <c r="C70" s="135" t="s">
        <v>207</v>
      </c>
      <c r="D70" s="136" t="s">
        <v>371</v>
      </c>
      <c r="E70" s="244" t="s">
        <v>314</v>
      </c>
      <c r="J70" s="137"/>
      <c r="K70" s="138" t="s">
        <v>207</v>
      </c>
      <c r="L70" s="139" t="s">
        <v>371</v>
      </c>
      <c r="M70" s="245" t="s">
        <v>314</v>
      </c>
      <c r="O70" s="192"/>
      <c r="P70" s="190" t="s">
        <v>207</v>
      </c>
      <c r="Q70" s="191" t="s">
        <v>371</v>
      </c>
      <c r="R70" s="243" t="s">
        <v>314</v>
      </c>
      <c r="S70" s="23"/>
      <c r="V70" s="23"/>
      <c r="W70" s="23"/>
      <c r="X70" s="23"/>
    </row>
    <row r="71" spans="2:18" ht="12.75" customHeight="1">
      <c r="B71" s="140"/>
      <c r="C71" s="246"/>
      <c r="D71" s="247"/>
      <c r="E71" s="169"/>
      <c r="F71" s="2"/>
      <c r="G71" s="2"/>
      <c r="H71" s="2"/>
      <c r="I71" s="2"/>
      <c r="J71" s="141"/>
      <c r="K71" s="246"/>
      <c r="L71" s="248"/>
      <c r="M71" s="170"/>
      <c r="O71" s="193"/>
      <c r="P71" s="246" t="s">
        <v>420</v>
      </c>
      <c r="Q71" s="247"/>
      <c r="R71" s="169"/>
    </row>
    <row r="72" spans="2:24" s="2" customFormat="1" ht="12.75" customHeight="1">
      <c r="B72" s="140"/>
      <c r="C72" s="135" t="s">
        <v>441</v>
      </c>
      <c r="D72" s="136" t="s">
        <v>372</v>
      </c>
      <c r="E72" s="136" t="s">
        <v>199</v>
      </c>
      <c r="J72" s="141"/>
      <c r="K72" s="138" t="s">
        <v>441</v>
      </c>
      <c r="L72" s="139" t="s">
        <v>372</v>
      </c>
      <c r="M72" s="139" t="s">
        <v>199</v>
      </c>
      <c r="O72" s="193"/>
      <c r="P72" s="190" t="s">
        <v>441</v>
      </c>
      <c r="Q72" s="191" t="s">
        <v>372</v>
      </c>
      <c r="R72" s="191" t="s">
        <v>199</v>
      </c>
      <c r="S72" s="243" t="s">
        <v>299</v>
      </c>
      <c r="V72" s="23"/>
      <c r="W72" s="23"/>
      <c r="X72" s="23"/>
    </row>
    <row r="73" spans="2:24" ht="12.75" customHeight="1">
      <c r="B73" s="140"/>
      <c r="C73" s="369">
        <f>IF(ISNA(VLOOKUP(D73,'申込入力シート(様式1)'!$C$13:$T$62,18,FALSE))=TRUE,"",VLOOKUP(D73,'申込入力シート(様式1)'!$C$13:$T$62,18,FALSE))</f>
      </c>
      <c r="D73" s="172"/>
      <c r="E73" s="173"/>
      <c r="F73" s="2"/>
      <c r="G73" s="2"/>
      <c r="H73" s="2"/>
      <c r="I73" s="2"/>
      <c r="J73" s="141"/>
      <c r="K73" s="369">
        <f>IF(ISNA(VLOOKUP(L73,'申込入力シート(様式1)'!$Y$13:$AP$62,18,FALSE))=TRUE,"",VLOOKUP(L73,'申込入力シート(様式1)'!$Y$13:$AP$62,18,FALSE))</f>
      </c>
      <c r="L73" s="174"/>
      <c r="M73" s="175"/>
      <c r="O73" s="193"/>
      <c r="P73" s="369">
        <f>IF(ISNA(VLOOKUP(Q73,'申込入力シート(様式1)'!$C$13:$T$62,18,FALSE))=TRUE,"",VLOOKUP(Q73,'申込入力シート(様式1)'!$C$13:$T$62,18,FALSE))</f>
      </c>
      <c r="Q73" s="172"/>
      <c r="R73" s="173"/>
      <c r="S73" s="225" t="s">
        <v>400</v>
      </c>
      <c r="V73" s="164">
        <f>IF(D73="",0,1)</f>
        <v>0</v>
      </c>
      <c r="W73" s="164">
        <f>IF(L73="",0,1)</f>
        <v>0</v>
      </c>
      <c r="X73" s="164">
        <f>IF(Q73="",0,1)</f>
        <v>0</v>
      </c>
    </row>
    <row r="74" spans="2:19" ht="12.75" customHeight="1">
      <c r="B74" s="176">
        <v>7</v>
      </c>
      <c r="C74" s="369">
        <f>IF(ISNA(VLOOKUP(D74,'申込入力シート(様式1)'!$C$13:$T$62,18,FALSE))=TRUE,"",VLOOKUP(D74,'申込入力シート(様式1)'!$C$13:$T$62,18,FALSE))</f>
      </c>
      <c r="D74" s="172"/>
      <c r="E74" s="173"/>
      <c r="F74" s="2"/>
      <c r="G74" s="2"/>
      <c r="H74" s="2"/>
      <c r="I74" s="2"/>
      <c r="J74" s="177">
        <v>7</v>
      </c>
      <c r="K74" s="369">
        <f>IF(ISNA(VLOOKUP(L74,'申込入力シート(様式1)'!$Y$13:$AP$62,18,FALSE))=TRUE,"",VLOOKUP(L74,'申込入力シート(様式1)'!$Y$13:$AP$62,18,FALSE))</f>
      </c>
      <c r="L74" s="174"/>
      <c r="M74" s="175"/>
      <c r="O74" s="194">
        <v>7</v>
      </c>
      <c r="P74" s="369">
        <f>IF(ISNA(VLOOKUP(Q74,'申込入力シート(様式1)'!$C$13:$T$62,18,FALSE))=TRUE,"",VLOOKUP(Q74,'申込入力シート(様式1)'!$C$13:$T$62,18,FALSE))</f>
      </c>
      <c r="Q74" s="172"/>
      <c r="R74" s="173"/>
      <c r="S74" s="225" t="s">
        <v>400</v>
      </c>
    </row>
    <row r="75" spans="2:19" ht="12.75" customHeight="1">
      <c r="B75" s="140"/>
      <c r="C75" s="369">
        <f>IF(ISNA(VLOOKUP(D75,'申込入力シート(様式1)'!$C$13:$T$62,18,FALSE))=TRUE,"",VLOOKUP(D75,'申込入力シート(様式1)'!$C$13:$T$62,18,FALSE))</f>
      </c>
      <c r="D75" s="172"/>
      <c r="E75" s="173"/>
      <c r="F75" s="2"/>
      <c r="G75" s="2"/>
      <c r="H75" s="2"/>
      <c r="I75" s="2"/>
      <c r="J75" s="141"/>
      <c r="K75" s="369">
        <f>IF(ISNA(VLOOKUP(L75,'申込入力シート(様式1)'!$Y$13:$AP$62,18,FALSE))=TRUE,"",VLOOKUP(L75,'申込入力シート(様式1)'!$Y$13:$AP$62,18,FALSE))</f>
      </c>
      <c r="L75" s="174"/>
      <c r="M75" s="175"/>
      <c r="O75" s="193"/>
      <c r="P75" s="369">
        <f>IF(ISNA(VLOOKUP(Q75,'申込入力シート(様式1)'!$C$13:$T$62,18,FALSE))=TRUE,"",VLOOKUP(Q75,'申込入力シート(様式1)'!$C$13:$T$62,18,FALSE))</f>
      </c>
      <c r="Q75" s="172"/>
      <c r="R75" s="173"/>
      <c r="S75" s="225" t="s">
        <v>400</v>
      </c>
    </row>
    <row r="76" spans="2:19" ht="12.75" customHeight="1">
      <c r="B76" s="140"/>
      <c r="C76" s="369">
        <f>IF(ISNA(VLOOKUP(D76,'申込入力シート(様式1)'!$C$13:$T$62,18,FALSE))=TRUE,"",VLOOKUP(D76,'申込入力シート(様式1)'!$C$13:$T$62,18,FALSE))</f>
      </c>
      <c r="D76" s="172"/>
      <c r="E76" s="173"/>
      <c r="F76" s="2"/>
      <c r="G76" s="2"/>
      <c r="H76" s="2"/>
      <c r="I76" s="2"/>
      <c r="J76" s="141"/>
      <c r="K76" s="369">
        <f>IF(ISNA(VLOOKUP(L76,'申込入力シート(様式1)'!$Y$13:$AP$62,18,FALSE))=TRUE,"",VLOOKUP(L76,'申込入力シート(様式1)'!$Y$13:$AP$62,18,FALSE))</f>
      </c>
      <c r="L76" s="174"/>
      <c r="M76" s="175"/>
      <c r="O76" s="193"/>
      <c r="P76" s="370">
        <f>IF(ISNA(VLOOKUP(Q76,'申込入力シート(様式1)'!$Y$13:$AP$62,18,FALSE))=TRUE,"",VLOOKUP(Q76,'申込入力シート(様式1)'!$Y$13:$AP$62,18,FALSE))</f>
      </c>
      <c r="Q76" s="174"/>
      <c r="R76" s="175"/>
      <c r="S76" s="226" t="s">
        <v>401</v>
      </c>
    </row>
    <row r="77" spans="2:19" ht="12.75" customHeight="1">
      <c r="B77" s="140"/>
      <c r="C77" s="369">
        <f>IF(ISNA(VLOOKUP(D77,'申込入力シート(様式1)'!$C$13:$T$62,18,FALSE))=TRUE,"",VLOOKUP(D77,'申込入力シート(様式1)'!$C$13:$T$62,18,FALSE))</f>
      </c>
      <c r="D77" s="172"/>
      <c r="E77" s="173"/>
      <c r="F77" s="2"/>
      <c r="G77" s="2"/>
      <c r="H77" s="2"/>
      <c r="I77" s="2"/>
      <c r="J77" s="141"/>
      <c r="K77" s="369">
        <f>IF(ISNA(VLOOKUP(L77,'申込入力シート(様式1)'!$Y$13:$AP$62,18,FALSE))=TRUE,"",VLOOKUP(L77,'申込入力シート(様式1)'!$Y$13:$AP$62,18,FALSE))</f>
      </c>
      <c r="L77" s="174"/>
      <c r="M77" s="175"/>
      <c r="O77" s="193"/>
      <c r="P77" s="370">
        <f>IF(ISNA(VLOOKUP(Q77,'申込入力シート(様式1)'!$Y$13:$AP$62,18,FALSE))=TRUE,"",VLOOKUP(Q77,'申込入力シート(様式1)'!$Y$13:$AP$62,18,FALSE))</f>
      </c>
      <c r="Q77" s="174"/>
      <c r="R77" s="175"/>
      <c r="S77" s="226" t="s">
        <v>401</v>
      </c>
    </row>
    <row r="78" spans="2:19" ht="12.75" customHeight="1">
      <c r="B78" s="178"/>
      <c r="C78" s="171"/>
      <c r="D78" s="179"/>
      <c r="E78" s="180"/>
      <c r="F78" s="2"/>
      <c r="G78" s="2"/>
      <c r="H78" s="2"/>
      <c r="I78" s="2"/>
      <c r="J78" s="181"/>
      <c r="K78" s="182"/>
      <c r="L78" s="183"/>
      <c r="M78" s="184"/>
      <c r="O78" s="195"/>
      <c r="P78" s="370">
        <f>IF(ISNA(VLOOKUP(Q78,'申込入力シート(様式1)'!$Y$13:$AP$62,18,FALSE))=TRUE,"",VLOOKUP(Q78,'申込入力シート(様式1)'!$Y$13:$AP$62,18,FALSE))</f>
      </c>
      <c r="Q78" s="174"/>
      <c r="R78" s="175"/>
      <c r="S78" s="226" t="s">
        <v>401</v>
      </c>
    </row>
    <row r="79" spans="2:13" ht="5.2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5.2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24" s="2" customFormat="1" ht="12.75" customHeight="1">
      <c r="B81" s="134"/>
      <c r="C81" s="135" t="s">
        <v>207</v>
      </c>
      <c r="D81" s="136" t="s">
        <v>371</v>
      </c>
      <c r="E81" s="244" t="s">
        <v>314</v>
      </c>
      <c r="J81" s="137"/>
      <c r="K81" s="138" t="s">
        <v>207</v>
      </c>
      <c r="L81" s="139" t="s">
        <v>371</v>
      </c>
      <c r="M81" s="245" t="s">
        <v>314</v>
      </c>
      <c r="O81" s="192"/>
      <c r="P81" s="190" t="s">
        <v>207</v>
      </c>
      <c r="Q81" s="191" t="s">
        <v>371</v>
      </c>
      <c r="R81" s="243" t="s">
        <v>314</v>
      </c>
      <c r="S81" s="23"/>
      <c r="V81" s="23"/>
      <c r="W81" s="23"/>
      <c r="X81" s="23"/>
    </row>
    <row r="82" spans="2:18" ht="12.75" customHeight="1">
      <c r="B82" s="140"/>
      <c r="C82" s="246"/>
      <c r="D82" s="247"/>
      <c r="E82" s="169"/>
      <c r="F82" s="2"/>
      <c r="G82" s="2"/>
      <c r="H82" s="2"/>
      <c r="I82" s="2"/>
      <c r="J82" s="141"/>
      <c r="K82" s="246"/>
      <c r="L82" s="248"/>
      <c r="M82" s="170"/>
      <c r="O82" s="193"/>
      <c r="P82" s="246" t="s">
        <v>420</v>
      </c>
      <c r="Q82" s="247"/>
      <c r="R82" s="169"/>
    </row>
    <row r="83" spans="2:24" s="2" customFormat="1" ht="12.75" customHeight="1">
      <c r="B83" s="140"/>
      <c r="C83" s="135" t="s">
        <v>441</v>
      </c>
      <c r="D83" s="136" t="s">
        <v>372</v>
      </c>
      <c r="E83" s="136" t="s">
        <v>199</v>
      </c>
      <c r="J83" s="141"/>
      <c r="K83" s="138" t="s">
        <v>441</v>
      </c>
      <c r="L83" s="139" t="s">
        <v>372</v>
      </c>
      <c r="M83" s="139" t="s">
        <v>199</v>
      </c>
      <c r="O83" s="193"/>
      <c r="P83" s="190" t="s">
        <v>441</v>
      </c>
      <c r="Q83" s="191" t="s">
        <v>372</v>
      </c>
      <c r="R83" s="191" t="s">
        <v>199</v>
      </c>
      <c r="S83" s="243" t="s">
        <v>299</v>
      </c>
      <c r="V83" s="23"/>
      <c r="W83" s="23"/>
      <c r="X83" s="23"/>
    </row>
    <row r="84" spans="2:24" ht="12.75" customHeight="1">
      <c r="B84" s="140"/>
      <c r="C84" s="369">
        <f>IF(ISNA(VLOOKUP(D84,'申込入力シート(様式1)'!$C$13:$T$62,18,FALSE))=TRUE,"",VLOOKUP(D84,'申込入力シート(様式1)'!$C$13:$T$62,18,FALSE))</f>
      </c>
      <c r="D84" s="172"/>
      <c r="E84" s="173"/>
      <c r="F84" s="2"/>
      <c r="G84" s="2"/>
      <c r="H84" s="2"/>
      <c r="I84" s="2"/>
      <c r="J84" s="141"/>
      <c r="K84" s="369">
        <f>IF(ISNA(VLOOKUP(L84,'申込入力シート(様式1)'!$Y$13:$AP$62,18,FALSE))=TRUE,"",VLOOKUP(L84,'申込入力シート(様式1)'!$Y$13:$AP$62,18,FALSE))</f>
      </c>
      <c r="L84" s="174"/>
      <c r="M84" s="175"/>
      <c r="O84" s="193"/>
      <c r="P84" s="369">
        <f>IF(ISNA(VLOOKUP(Q84,'申込入力シート(様式1)'!$C$13:$T$62,18,FALSE))=TRUE,"",VLOOKUP(Q84,'申込入力シート(様式1)'!$C$13:$T$62,18,FALSE))</f>
      </c>
      <c r="Q84" s="172"/>
      <c r="R84" s="173"/>
      <c r="S84" s="225" t="s">
        <v>400</v>
      </c>
      <c r="V84" s="164">
        <f>IF(D84="",0,1)</f>
        <v>0</v>
      </c>
      <c r="W84" s="164">
        <f>IF(L84="",0,1)</f>
        <v>0</v>
      </c>
      <c r="X84" s="164">
        <f>IF(Q84="",0,1)</f>
        <v>0</v>
      </c>
    </row>
    <row r="85" spans="2:19" ht="12.75" customHeight="1">
      <c r="B85" s="176">
        <v>8</v>
      </c>
      <c r="C85" s="369">
        <f>IF(ISNA(VLOOKUP(D85,'申込入力シート(様式1)'!$C$13:$T$62,18,FALSE))=TRUE,"",VLOOKUP(D85,'申込入力シート(様式1)'!$C$13:$T$62,18,FALSE))</f>
      </c>
      <c r="D85" s="172"/>
      <c r="E85" s="173"/>
      <c r="F85" s="2"/>
      <c r="G85" s="2"/>
      <c r="H85" s="2"/>
      <c r="I85" s="2"/>
      <c r="J85" s="177">
        <v>8</v>
      </c>
      <c r="K85" s="369">
        <f>IF(ISNA(VLOOKUP(L85,'申込入力シート(様式1)'!$Y$13:$AP$62,18,FALSE))=TRUE,"",VLOOKUP(L85,'申込入力シート(様式1)'!$Y$13:$AP$62,18,FALSE))</f>
      </c>
      <c r="L85" s="174"/>
      <c r="M85" s="175"/>
      <c r="O85" s="194">
        <v>8</v>
      </c>
      <c r="P85" s="369">
        <f>IF(ISNA(VLOOKUP(Q85,'申込入力シート(様式1)'!$C$13:$T$62,18,FALSE))=TRUE,"",VLOOKUP(Q85,'申込入力シート(様式1)'!$C$13:$T$62,18,FALSE))</f>
      </c>
      <c r="Q85" s="172"/>
      <c r="R85" s="173"/>
      <c r="S85" s="225" t="s">
        <v>400</v>
      </c>
    </row>
    <row r="86" spans="2:19" ht="12.75" customHeight="1">
      <c r="B86" s="140"/>
      <c r="C86" s="369">
        <f>IF(ISNA(VLOOKUP(D86,'申込入力シート(様式1)'!$C$13:$T$62,18,FALSE))=TRUE,"",VLOOKUP(D86,'申込入力シート(様式1)'!$C$13:$T$62,18,FALSE))</f>
      </c>
      <c r="D86" s="172"/>
      <c r="E86" s="173"/>
      <c r="F86" s="2"/>
      <c r="G86" s="2"/>
      <c r="H86" s="2"/>
      <c r="I86" s="2"/>
      <c r="J86" s="141"/>
      <c r="K86" s="369">
        <f>IF(ISNA(VLOOKUP(L86,'申込入力シート(様式1)'!$Y$13:$AP$62,18,FALSE))=TRUE,"",VLOOKUP(L86,'申込入力シート(様式1)'!$Y$13:$AP$62,18,FALSE))</f>
      </c>
      <c r="L86" s="174"/>
      <c r="M86" s="175"/>
      <c r="O86" s="193"/>
      <c r="P86" s="369">
        <f>IF(ISNA(VLOOKUP(Q86,'申込入力シート(様式1)'!$C$13:$T$62,18,FALSE))=TRUE,"",VLOOKUP(Q86,'申込入力シート(様式1)'!$C$13:$T$62,18,FALSE))</f>
      </c>
      <c r="Q86" s="172"/>
      <c r="R86" s="173"/>
      <c r="S86" s="225" t="s">
        <v>400</v>
      </c>
    </row>
    <row r="87" spans="2:19" ht="12.75" customHeight="1">
      <c r="B87" s="140"/>
      <c r="C87" s="369">
        <f>IF(ISNA(VLOOKUP(D87,'申込入力シート(様式1)'!$C$13:$T$62,18,FALSE))=TRUE,"",VLOOKUP(D87,'申込入力シート(様式1)'!$C$13:$T$62,18,FALSE))</f>
      </c>
      <c r="D87" s="172"/>
      <c r="E87" s="173"/>
      <c r="F87" s="2"/>
      <c r="G87" s="2"/>
      <c r="H87" s="2"/>
      <c r="I87" s="2"/>
      <c r="J87" s="141"/>
      <c r="K87" s="369">
        <f>IF(ISNA(VLOOKUP(L87,'申込入力シート(様式1)'!$Y$13:$AP$62,18,FALSE))=TRUE,"",VLOOKUP(L87,'申込入力シート(様式1)'!$Y$13:$AP$62,18,FALSE))</f>
      </c>
      <c r="L87" s="174"/>
      <c r="M87" s="175"/>
      <c r="O87" s="193"/>
      <c r="P87" s="370">
        <f>IF(ISNA(VLOOKUP(Q87,'申込入力シート(様式1)'!$Y$13:$AP$62,18,FALSE))=TRUE,"",VLOOKUP(Q87,'申込入力シート(様式1)'!$Y$13:$AP$62,18,FALSE))</f>
      </c>
      <c r="Q87" s="174"/>
      <c r="R87" s="175"/>
      <c r="S87" s="226" t="s">
        <v>401</v>
      </c>
    </row>
    <row r="88" spans="2:19" ht="12.75" customHeight="1">
      <c r="B88" s="140"/>
      <c r="C88" s="369">
        <f>IF(ISNA(VLOOKUP(D88,'申込入力シート(様式1)'!$C$13:$T$62,18,FALSE))=TRUE,"",VLOOKUP(D88,'申込入力シート(様式1)'!$C$13:$T$62,18,FALSE))</f>
      </c>
      <c r="D88" s="172"/>
      <c r="E88" s="173"/>
      <c r="F88" s="2"/>
      <c r="G88" s="2"/>
      <c r="H88" s="2"/>
      <c r="I88" s="2"/>
      <c r="J88" s="141"/>
      <c r="K88" s="369">
        <f>IF(ISNA(VLOOKUP(L88,'申込入力シート(様式1)'!$Y$13:$AP$62,18,FALSE))=TRUE,"",VLOOKUP(L88,'申込入力シート(様式1)'!$Y$13:$AP$62,18,FALSE))</f>
      </c>
      <c r="L88" s="174"/>
      <c r="M88" s="175"/>
      <c r="O88" s="193"/>
      <c r="P88" s="370">
        <f>IF(ISNA(VLOOKUP(Q88,'申込入力シート(様式1)'!$Y$13:$AP$62,18,FALSE))=TRUE,"",VLOOKUP(Q88,'申込入力シート(様式1)'!$Y$13:$AP$62,18,FALSE))</f>
      </c>
      <c r="Q88" s="174"/>
      <c r="R88" s="175"/>
      <c r="S88" s="226" t="s">
        <v>401</v>
      </c>
    </row>
    <row r="89" spans="2:19" ht="12.75" customHeight="1">
      <c r="B89" s="178"/>
      <c r="C89" s="171"/>
      <c r="D89" s="179"/>
      <c r="E89" s="180"/>
      <c r="F89" s="2"/>
      <c r="G89" s="2"/>
      <c r="H89" s="2"/>
      <c r="I89" s="2"/>
      <c r="J89" s="181"/>
      <c r="K89" s="182"/>
      <c r="L89" s="183"/>
      <c r="M89" s="184"/>
      <c r="O89" s="195"/>
      <c r="P89" s="370">
        <f>IF(ISNA(VLOOKUP(Q89,'申込入力シート(様式1)'!$Y$13:$AP$62,18,FALSE))=TRUE,"",VLOOKUP(Q89,'申込入力シート(様式1)'!$Y$13:$AP$62,18,FALSE))</f>
      </c>
      <c r="Q89" s="174"/>
      <c r="R89" s="175"/>
      <c r="S89" s="226" t="s">
        <v>401</v>
      </c>
    </row>
    <row r="90" spans="2:13" ht="5.2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5.2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</sheetData>
  <sheetProtection sheet="1" objects="1" scenarios="1" formatCells="0"/>
  <mergeCells count="1">
    <mergeCell ref="B1:M1"/>
  </mergeCells>
  <conditionalFormatting sqref="S34 S77 S12 S23 S45 S56 S66 Q23:R24 Q34:R35 Q45:R46 Q56:R57 Q66:R67 Q77:R78 S88 Q88:R89 Q12:R13">
    <cfRule type="expression" priority="1" dxfId="1" stopIfTrue="1">
      <formula>$S12="女"</formula>
    </cfRule>
  </conditionalFormatting>
  <dataValidations count="3">
    <dataValidation type="list" allowBlank="1" showInputMessage="1" imeMode="on" sqref="Q60 Q6 Q50 Q39 Q28 Q17 L50 L39 L28 L17 L6 D50 D39 D28 D17 D6 D60 D71 D82 L60 L71 L82 Q71 Q82">
      <formula1>$X$1</formula1>
    </dataValidation>
    <dataValidation type="list" allowBlank="1" showInputMessage="1" showErrorMessage="1" sqref="C60 C6 K50 K39 K28 K17 K6 C50 C39 C28 C17 C71 C82 K60 K71 K82">
      <formula1>"4年4×100mR,5年4×100mR,6年4×100mR"</formula1>
    </dataValidation>
    <dataValidation type="list" allowBlank="1" showInputMessage="1" showErrorMessage="1" sqref="P60 P6 P17 P28 P39 P50 P82 P71">
      <formula1>"混合4×100mR"</formula1>
    </dataValidation>
  </dataValidations>
  <printOptions horizontalCentered="1"/>
  <pageMargins left="0.15748031496062992" right="0.15748031496062992" top="0.45" bottom="0.03937007874015748" header="0.4330708661417323" footer="0.2362204724409449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8.875" defaultRowHeight="13.5"/>
  <cols>
    <col min="1" max="1" width="6.00390625" style="0" customWidth="1"/>
    <col min="2" max="2" width="21.375" style="0" customWidth="1"/>
    <col min="3" max="3" width="15.375" style="0" customWidth="1"/>
    <col min="4" max="4" width="6.00390625" style="0" customWidth="1"/>
    <col min="5" max="5" width="21.375" style="0" customWidth="1"/>
    <col min="6" max="6" width="15.375" style="0" customWidth="1"/>
  </cols>
  <sheetData>
    <row r="1" spans="1:8" ht="24" customHeight="1">
      <c r="A1" s="39" t="str">
        <f>IF('申込入力シート(様式1)'!C1="",#REF!,'申込入力シート(様式1)'!C1)&amp;"大会参加者数"</f>
        <v>小学生陸上競技大会(帯広会場)大会参加者数</v>
      </c>
      <c r="B1" s="39"/>
      <c r="C1" s="39"/>
      <c r="D1" s="39"/>
      <c r="E1" s="39"/>
      <c r="G1" s="32"/>
      <c r="H1" s="32"/>
    </row>
    <row r="2" spans="1:8" ht="24" customHeight="1">
      <c r="A2" s="356" t="s">
        <v>410</v>
      </c>
      <c r="B2" s="356"/>
      <c r="C2" s="227" t="s">
        <v>411</v>
      </c>
      <c r="D2" s="349">
        <f>IF('申込必要事項'!D3="","",'申込必要事項'!D3)</f>
      </c>
      <c r="E2" s="349"/>
      <c r="F2" s="349"/>
      <c r="G2" s="32"/>
      <c r="H2" s="32"/>
    </row>
    <row r="3" spans="1:8" ht="18" customHeight="1" thickBot="1">
      <c r="A3" s="32"/>
      <c r="B3" s="228" t="s">
        <v>412</v>
      </c>
      <c r="C3" s="32"/>
      <c r="D3" s="32"/>
      <c r="E3" s="32"/>
      <c r="F3" s="32"/>
      <c r="G3" s="32"/>
      <c r="H3" s="32"/>
    </row>
    <row r="4" spans="1:8" ht="17.25" customHeight="1" thickBot="1">
      <c r="A4" s="42" t="s">
        <v>299</v>
      </c>
      <c r="B4" s="43" t="s">
        <v>306</v>
      </c>
      <c r="C4" s="44" t="s">
        <v>240</v>
      </c>
      <c r="D4" s="42" t="s">
        <v>299</v>
      </c>
      <c r="E4" s="43" t="s">
        <v>306</v>
      </c>
      <c r="F4" s="45" t="s">
        <v>240</v>
      </c>
      <c r="G4" s="33"/>
      <c r="H4" s="32"/>
    </row>
    <row r="5" spans="1:8" ht="21.75" customHeight="1" thickTop="1">
      <c r="A5" s="350" t="s">
        <v>235</v>
      </c>
      <c r="B5" s="109" t="s">
        <v>350</v>
      </c>
      <c r="C5" s="103">
        <f>COUNTIF('申込入力シート(様式1)'!$G$13:$I$59,B5)</f>
        <v>0</v>
      </c>
      <c r="D5" s="350" t="s">
        <v>236</v>
      </c>
      <c r="E5" s="109" t="s">
        <v>350</v>
      </c>
      <c r="F5" s="34">
        <f>COUNTIF('申込入力シート(様式1)'!$AC$13:$AE$59,E5)</f>
        <v>0</v>
      </c>
      <c r="G5" s="35"/>
      <c r="H5" s="32"/>
    </row>
    <row r="6" spans="1:8" ht="21.75" customHeight="1">
      <c r="A6" s="351"/>
      <c r="B6" s="110" t="s">
        <v>351</v>
      </c>
      <c r="C6" s="74">
        <f>COUNTIF('申込入力シート(様式1)'!$G$13:$I$59,B6)</f>
        <v>0</v>
      </c>
      <c r="D6" s="351"/>
      <c r="E6" s="110" t="s">
        <v>351</v>
      </c>
      <c r="F6" s="36">
        <f>COUNTIF('申込入力シート(様式1)'!$AC$13:$AE$59,E6)</f>
        <v>0</v>
      </c>
      <c r="G6" s="35"/>
      <c r="H6" s="32"/>
    </row>
    <row r="7" spans="1:8" ht="21.75" customHeight="1">
      <c r="A7" s="351"/>
      <c r="B7" s="118" t="s">
        <v>352</v>
      </c>
      <c r="C7" s="74">
        <f>COUNTIF('申込入力シート(様式1)'!$G$13:$I$59,B7)</f>
        <v>0</v>
      </c>
      <c r="D7" s="351"/>
      <c r="E7" s="111" t="s">
        <v>352</v>
      </c>
      <c r="F7" s="36">
        <f>COUNTIF('申込入力シート(様式1)'!$AC$13:$AE$59,E7)</f>
        <v>0</v>
      </c>
      <c r="G7" s="35"/>
      <c r="H7" s="32"/>
    </row>
    <row r="8" spans="1:8" ht="21.75" customHeight="1">
      <c r="A8" s="351"/>
      <c r="B8" s="110" t="s">
        <v>353</v>
      </c>
      <c r="C8" s="74">
        <f>COUNTIF('申込入力シート(様式1)'!$G$13:$I$59,B8)</f>
        <v>0</v>
      </c>
      <c r="D8" s="351"/>
      <c r="E8" s="112" t="s">
        <v>353</v>
      </c>
      <c r="F8" s="36">
        <f>COUNTIF('申込入力シート(様式1)'!$AC$13:$AE$59,E8)</f>
        <v>0</v>
      </c>
      <c r="G8" s="35"/>
      <c r="H8" s="32"/>
    </row>
    <row r="9" spans="1:8" ht="21.75" customHeight="1">
      <c r="A9" s="351"/>
      <c r="B9" s="110" t="s">
        <v>367</v>
      </c>
      <c r="C9" s="74">
        <f>COUNTIF('申込入力シート(様式1)'!$G$13:$I$59,B9)</f>
        <v>0</v>
      </c>
      <c r="D9" s="351"/>
      <c r="E9" s="112" t="s">
        <v>367</v>
      </c>
      <c r="F9" s="36">
        <f>COUNTIF('申込入力シート(様式1)'!$AC$13:$AE$59,E9)</f>
        <v>0</v>
      </c>
      <c r="G9" s="35"/>
      <c r="H9" s="32"/>
    </row>
    <row r="10" spans="1:8" ht="21.75" customHeight="1">
      <c r="A10" s="351"/>
      <c r="B10" s="110" t="s">
        <v>355</v>
      </c>
      <c r="C10" s="74">
        <f>COUNTIF('申込入力シート(様式1)'!$G$13:$I$59,B10)</f>
        <v>0</v>
      </c>
      <c r="D10" s="351"/>
      <c r="E10" s="112" t="s">
        <v>355</v>
      </c>
      <c r="F10" s="36">
        <f>COUNTIF('申込入力シート(様式1)'!$AC$13:$AE$59,E10)</f>
        <v>0</v>
      </c>
      <c r="G10" s="35"/>
      <c r="H10" s="32"/>
    </row>
    <row r="11" spans="1:8" ht="21.75" customHeight="1">
      <c r="A11" s="351"/>
      <c r="B11" s="110" t="s">
        <v>356</v>
      </c>
      <c r="C11" s="74">
        <f>COUNTIF('申込入力シート(様式1)'!$G$13:$I$59,B11)</f>
        <v>0</v>
      </c>
      <c r="D11" s="351"/>
      <c r="E11" s="112" t="s">
        <v>354</v>
      </c>
      <c r="F11" s="36">
        <f>COUNTIF('申込入力シート(様式1)'!$AC$13:$AE$59,E11)</f>
        <v>0</v>
      </c>
      <c r="G11" s="35"/>
      <c r="H11" s="32"/>
    </row>
    <row r="12" spans="1:8" ht="21.75" customHeight="1">
      <c r="A12" s="351"/>
      <c r="B12" s="110" t="s">
        <v>357</v>
      </c>
      <c r="C12" s="74">
        <f>COUNTIF('申込入力シート(様式1)'!$G$13:$I$59,B12)</f>
        <v>0</v>
      </c>
      <c r="D12" s="351"/>
      <c r="E12" s="110" t="s">
        <v>364</v>
      </c>
      <c r="F12" s="36">
        <f>COUNTIF('申込入力シート(様式1)'!$AC$13:$AE$59,E12)</f>
        <v>0</v>
      </c>
      <c r="G12" s="35"/>
      <c r="H12" s="32"/>
    </row>
    <row r="13" spans="1:8" ht="21.75" customHeight="1">
      <c r="A13" s="351"/>
      <c r="B13" s="110" t="s">
        <v>382</v>
      </c>
      <c r="C13" s="74">
        <f>COUNTIF('申込入力シート(様式1)'!$G$13:$I$59,B13)</f>
        <v>0</v>
      </c>
      <c r="D13" s="351"/>
      <c r="E13" s="112" t="s">
        <v>382</v>
      </c>
      <c r="F13" s="36">
        <f>COUNTIF('申込入力シート(様式1)'!$AC$13:$AE$59,E13)</f>
        <v>0</v>
      </c>
      <c r="G13" s="35"/>
      <c r="H13" s="32"/>
    </row>
    <row r="14" spans="1:8" ht="21.75" customHeight="1">
      <c r="A14" s="351"/>
      <c r="B14" s="110" t="s">
        <v>383</v>
      </c>
      <c r="C14" s="74">
        <f>COUNTIF('申込入力シート(様式1)'!$G$13:$I$59,B14)</f>
        <v>0</v>
      </c>
      <c r="D14" s="351"/>
      <c r="E14" s="112" t="s">
        <v>383</v>
      </c>
      <c r="F14" s="36">
        <f>COUNTIF('申込入力シート(様式1)'!$AC$13:$AE$59,E14)</f>
        <v>0</v>
      </c>
      <c r="G14" s="35"/>
      <c r="H14" s="32"/>
    </row>
    <row r="15" spans="1:8" ht="21.75" customHeight="1">
      <c r="A15" s="351"/>
      <c r="B15" s="110" t="s">
        <v>358</v>
      </c>
      <c r="C15" s="74">
        <f>COUNTIF('申込入力シート(様式1)'!$G$13:$I$59,B15)</f>
        <v>0</v>
      </c>
      <c r="D15" s="351"/>
      <c r="E15" s="112" t="s">
        <v>358</v>
      </c>
      <c r="F15" s="36">
        <f>COUNTIF('申込入力シート(様式1)'!$AC$13:$AE$59,E15)</f>
        <v>0</v>
      </c>
      <c r="G15" s="32"/>
      <c r="H15" s="32"/>
    </row>
    <row r="16" spans="1:8" ht="21.75" customHeight="1">
      <c r="A16" s="351"/>
      <c r="B16" s="110" t="s">
        <v>359</v>
      </c>
      <c r="C16" s="74">
        <f>COUNTIF('申込入力シート(様式1)'!$G$13:$I$59,B16)</f>
        <v>0</v>
      </c>
      <c r="D16" s="351"/>
      <c r="E16" s="112" t="s">
        <v>359</v>
      </c>
      <c r="F16" s="36">
        <f>COUNTIF('申込入力シート(様式1)'!$AC$13:$AE$59,E16)</f>
        <v>0</v>
      </c>
      <c r="G16" s="32"/>
      <c r="H16" s="32"/>
    </row>
    <row r="17" spans="1:8" ht="21.75" customHeight="1">
      <c r="A17" s="351"/>
      <c r="B17" s="118" t="s">
        <v>360</v>
      </c>
      <c r="C17" s="74">
        <f>COUNTIF('申込入力シート(様式1)'!$G$13:$I$59,B17)</f>
        <v>0</v>
      </c>
      <c r="D17" s="351"/>
      <c r="E17" s="142" t="s">
        <v>360</v>
      </c>
      <c r="F17" s="36">
        <f>COUNTIF('申込入力シート(様式1)'!$AC$13:$AE$59,E17)</f>
        <v>0</v>
      </c>
      <c r="G17" s="35"/>
      <c r="H17" s="32"/>
    </row>
    <row r="18" spans="1:8" ht="21.75" customHeight="1">
      <c r="A18" s="351"/>
      <c r="B18" s="110" t="s">
        <v>361</v>
      </c>
      <c r="C18" s="74">
        <f>COUNTIF('申込入力シート(様式1)'!$G$13:$I$59,B18)</f>
        <v>0</v>
      </c>
      <c r="D18" s="351"/>
      <c r="E18" s="110" t="s">
        <v>361</v>
      </c>
      <c r="F18" s="36">
        <f>COUNTIF('申込入力シート(様式1)'!$AC$13:$AE$59,E18)</f>
        <v>0</v>
      </c>
      <c r="G18" s="35"/>
      <c r="H18" s="32"/>
    </row>
    <row r="19" spans="1:8" ht="21.75" customHeight="1">
      <c r="A19" s="351"/>
      <c r="B19" s="110" t="s">
        <v>362</v>
      </c>
      <c r="C19" s="74">
        <f>COUNTIF('申込入力シート(様式1)'!$G$13:$I$59,B19)</f>
        <v>0</v>
      </c>
      <c r="D19" s="351"/>
      <c r="E19" s="112" t="s">
        <v>362</v>
      </c>
      <c r="F19" s="36">
        <f>COUNTIF('申込入力シート(様式1)'!$AC$13:$AE$59,E19)</f>
        <v>0</v>
      </c>
      <c r="G19" s="35"/>
      <c r="H19" s="32"/>
    </row>
    <row r="20" spans="1:8" ht="21.75" customHeight="1">
      <c r="A20" s="351"/>
      <c r="B20" s="110" t="s">
        <v>392</v>
      </c>
      <c r="C20" s="74">
        <f>COUNTIF('申込入力シート(様式1)'!$G$13:$I$59,B20)</f>
        <v>0</v>
      </c>
      <c r="D20" s="351"/>
      <c r="E20" s="112" t="s">
        <v>392</v>
      </c>
      <c r="F20" s="36">
        <f>COUNTIF('申込入力シート(様式1)'!$AC$13:$AE$59,E20)</f>
        <v>0</v>
      </c>
      <c r="G20" s="35"/>
      <c r="H20" s="32"/>
    </row>
    <row r="21" spans="1:8" ht="21.75" customHeight="1">
      <c r="A21" s="351"/>
      <c r="B21" s="110" t="s">
        <v>384</v>
      </c>
      <c r="C21" s="74">
        <f>COUNTIF('申込入力シート(様式1)'!$G$13:$I$59,B21)</f>
        <v>0</v>
      </c>
      <c r="D21" s="351"/>
      <c r="E21" s="112" t="s">
        <v>384</v>
      </c>
      <c r="F21" s="36">
        <f>COUNTIF('申込入力シート(様式1)'!$AC$13:$AE$59,E21)</f>
        <v>0</v>
      </c>
      <c r="G21" s="35"/>
      <c r="H21" s="32"/>
    </row>
    <row r="22" spans="1:8" ht="21.75" customHeight="1">
      <c r="A22" s="351"/>
      <c r="B22" s="110" t="s">
        <v>385</v>
      </c>
      <c r="C22" s="74">
        <f>COUNTIF('申込入力シート(様式1)'!$G$13:$I$59,B22)</f>
        <v>0</v>
      </c>
      <c r="D22" s="351"/>
      <c r="E22" s="112" t="s">
        <v>385</v>
      </c>
      <c r="F22" s="36">
        <f>COUNTIF('申込入力シート(様式1)'!$AC$13:$AE$59,E22)</f>
        <v>0</v>
      </c>
      <c r="G22" s="35"/>
      <c r="H22" s="32"/>
    </row>
    <row r="23" spans="1:8" ht="21.75" customHeight="1">
      <c r="A23" s="351"/>
      <c r="B23" s="110" t="s">
        <v>386</v>
      </c>
      <c r="C23" s="74">
        <f>COUNTIF('申込入力シート(様式1)'!$G$13:$I$59,B23)</f>
        <v>0</v>
      </c>
      <c r="D23" s="351"/>
      <c r="E23" s="112" t="s">
        <v>386</v>
      </c>
      <c r="F23" s="36">
        <f>COUNTIF('申込入力シート(様式1)'!$AC$13:$AE$59,E23)</f>
        <v>0</v>
      </c>
      <c r="G23" s="35"/>
      <c r="H23" s="32"/>
    </row>
    <row r="24" spans="1:8" ht="21.75" customHeight="1">
      <c r="A24" s="351"/>
      <c r="B24" s="110" t="s">
        <v>363</v>
      </c>
      <c r="C24" s="74">
        <f>COUNTIF('申込入力シート(様式1)'!$G$13:$I$59,B24)</f>
        <v>0</v>
      </c>
      <c r="D24" s="351"/>
      <c r="E24" s="112" t="s">
        <v>363</v>
      </c>
      <c r="F24" s="36">
        <f>COUNTIF('申込入力シート(様式1)'!$AC$13:$AE$59,E24)</f>
        <v>0</v>
      </c>
      <c r="G24" s="35"/>
      <c r="H24" s="32"/>
    </row>
    <row r="25" spans="1:8" ht="21.75" customHeight="1">
      <c r="A25" s="351"/>
      <c r="B25" s="110" t="s">
        <v>418</v>
      </c>
      <c r="C25" s="74">
        <f>COUNTIF('申込入力シート(様式1)'!$G$13:$I$59,B25)</f>
        <v>0</v>
      </c>
      <c r="D25" s="351"/>
      <c r="E25" s="112" t="s">
        <v>418</v>
      </c>
      <c r="F25" s="36">
        <f>COUNTIF('申込入力シート(様式1)'!$AC$13:$AE$59,E25)</f>
        <v>0</v>
      </c>
      <c r="G25" s="35"/>
      <c r="H25" s="32"/>
    </row>
    <row r="26" spans="1:8" ht="21.75" customHeight="1" thickBot="1">
      <c r="A26" s="352"/>
      <c r="B26" s="249" t="s">
        <v>419</v>
      </c>
      <c r="C26" s="75">
        <f>COUNTIF('申込入力シート(様式1)'!$G$13:$I$59,B26)</f>
        <v>0</v>
      </c>
      <c r="D26" s="352"/>
      <c r="E26" s="250" t="s">
        <v>419</v>
      </c>
      <c r="F26" s="50">
        <f>COUNTIF('申込入力シート(様式1)'!$AC$13:$AE$59,E26)</f>
        <v>0</v>
      </c>
      <c r="G26" s="32"/>
      <c r="H26" s="32"/>
    </row>
    <row r="27" spans="1:8" ht="21.75" customHeight="1" thickBot="1">
      <c r="A27" s="69"/>
      <c r="B27" s="70"/>
      <c r="C27" s="71"/>
      <c r="D27" s="69"/>
      <c r="E27" s="72"/>
      <c r="F27" s="73"/>
      <c r="G27" s="32"/>
      <c r="H27" s="32"/>
    </row>
    <row r="28" spans="1:8" ht="18.75" customHeight="1">
      <c r="A28" s="166" t="s">
        <v>235</v>
      </c>
      <c r="B28" s="115" t="s">
        <v>368</v>
      </c>
      <c r="C28" s="104">
        <f>COUNTIF('リレー(様式2)'!$C:$E,B28)</f>
        <v>0</v>
      </c>
      <c r="D28" s="353" t="s">
        <v>236</v>
      </c>
      <c r="E28" s="115" t="s">
        <v>368</v>
      </c>
      <c r="F28" s="104">
        <f>COUNTIF('リレー(様式2)'!$J:$M,E28)</f>
        <v>0</v>
      </c>
      <c r="G28" s="32"/>
      <c r="H28" s="32"/>
    </row>
    <row r="29" spans="1:8" ht="18.75" customHeight="1">
      <c r="A29" s="167"/>
      <c r="B29" s="116" t="s">
        <v>369</v>
      </c>
      <c r="C29" s="74">
        <f>COUNTIF('リレー(様式2)'!$C:$E,B29)</f>
        <v>0</v>
      </c>
      <c r="D29" s="354"/>
      <c r="E29" s="116" t="s">
        <v>369</v>
      </c>
      <c r="F29" s="74">
        <f>COUNTIF('リレー(様式2)'!$J:$M,E29)</f>
        <v>1</v>
      </c>
      <c r="G29" s="32"/>
      <c r="H29" s="32"/>
    </row>
    <row r="30" spans="1:8" ht="18.75" customHeight="1" thickBot="1">
      <c r="A30" s="168"/>
      <c r="B30" s="117" t="s">
        <v>370</v>
      </c>
      <c r="C30" s="75">
        <f>COUNTIF('リレー(様式2)'!$C:$E,B30)</f>
        <v>0</v>
      </c>
      <c r="D30" s="355"/>
      <c r="E30" s="117" t="s">
        <v>370</v>
      </c>
      <c r="F30" s="75">
        <f>COUNTIF('リレー(様式2)'!$J:$M,E30)</f>
        <v>0</v>
      </c>
      <c r="G30" s="32"/>
      <c r="H30" s="32"/>
    </row>
    <row r="31" spans="1:8" ht="18.75" customHeight="1" thickBot="1">
      <c r="A31" s="32"/>
      <c r="B31" s="32"/>
      <c r="C31" s="32"/>
      <c r="D31" s="32"/>
      <c r="E31" s="32"/>
      <c r="F31" s="32"/>
      <c r="G31" s="32"/>
      <c r="H31" s="32"/>
    </row>
    <row r="32" spans="1:8" ht="18.75" customHeight="1" thickBot="1">
      <c r="A32" s="206" t="s">
        <v>404</v>
      </c>
      <c r="B32" s="207" t="s">
        <v>405</v>
      </c>
      <c r="C32" s="208">
        <f>'リレー(様式2)'!X4</f>
        <v>0</v>
      </c>
      <c r="D32" s="32"/>
      <c r="E32" s="32"/>
      <c r="F32" s="32"/>
      <c r="G32" s="32"/>
      <c r="H32" s="32"/>
    </row>
    <row r="33" spans="1:8" ht="18.75" customHeight="1">
      <c r="A33" s="32"/>
      <c r="B33" s="32"/>
      <c r="C33" s="32"/>
      <c r="D33" s="32"/>
      <c r="E33" s="32"/>
      <c r="F33" s="32"/>
      <c r="G33" s="32"/>
      <c r="H33" s="32"/>
    </row>
    <row r="34" spans="1:8" ht="18.75" customHeight="1">
      <c r="A34" s="32"/>
      <c r="B34" s="32"/>
      <c r="C34" s="32"/>
      <c r="D34" s="32"/>
      <c r="E34" s="32"/>
      <c r="F34" s="32"/>
      <c r="G34" s="32"/>
      <c r="H34" s="32"/>
    </row>
    <row r="35" spans="1:8" ht="18.75" customHeight="1">
      <c r="A35" s="32"/>
      <c r="B35" s="32"/>
      <c r="C35" s="32"/>
      <c r="D35" s="32"/>
      <c r="E35" s="32"/>
      <c r="F35" s="32"/>
      <c r="G35" s="32"/>
      <c r="H35" s="32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 sheet="1" selectLockedCells="1"/>
  <mergeCells count="5">
    <mergeCell ref="D2:F2"/>
    <mergeCell ref="A5:A26"/>
    <mergeCell ref="D5:D26"/>
    <mergeCell ref="D28:D30"/>
    <mergeCell ref="A2:B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信介 川崎</cp:lastModifiedBy>
  <cp:lastPrinted>2024-05-23T03:20:57Z</cp:lastPrinted>
  <dcterms:created xsi:type="dcterms:W3CDTF">2008-02-20T03:31:46Z</dcterms:created>
  <dcterms:modified xsi:type="dcterms:W3CDTF">2024-05-23T03:23:29Z</dcterms:modified>
  <cp:category/>
  <cp:version/>
  <cp:contentType/>
  <cp:contentStatus/>
</cp:coreProperties>
</file>