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I:\支部新人\2025\"/>
    </mc:Choice>
  </mc:AlternateContent>
  <xr:revisionPtr revIDLastSave="0" documentId="13_ncr:1_{44C8791F-1AC4-4856-A388-E01B1EFCAEA9}" xr6:coauthVersionLast="47" xr6:coauthVersionMax="47" xr10:uidLastSave="{00000000-0000-0000-0000-000000000000}"/>
  <bookViews>
    <workbookView xWindow="-19320" yWindow="-120" windowWidth="19440" windowHeight="14880" tabRatio="899" xr2:uid="{00000000-000D-0000-FFFF-FFFF00000000}"/>
  </bookViews>
  <sheets>
    <sheet name="最初にご確認ください" sheetId="6" r:id="rId1"/>
    <sheet name="申込必要事項" sheetId="5" r:id="rId2"/>
    <sheet name="ナンバー" sheetId="21" r:id="rId3"/>
    <sheet name="男入力" sheetId="10" r:id="rId4"/>
    <sheet name="女入力" sheetId="11" r:id="rId5"/>
    <sheet name="Ｃ級審判・補助員" sheetId="22" r:id="rId6"/>
    <sheet name="様式１男" sheetId="2" r:id="rId7"/>
    <sheet name="様式１女" sheetId="16" r:id="rId8"/>
    <sheet name="様式５" sheetId="23" r:id="rId9"/>
    <sheet name="リレー（自動入力）" sheetId="12" r:id="rId10"/>
    <sheet name="参加人数" sheetId="14" r:id="rId11"/>
  </sheets>
  <definedNames>
    <definedName name="_xlnm._FilterDatabase" localSheetId="2" hidden="1">ナンバー!$A$2:$M$302</definedName>
    <definedName name="_xlnm._FilterDatabase" localSheetId="4" hidden="1">女入力!#REF!</definedName>
    <definedName name="_xlnm._FilterDatabase" localSheetId="3" hidden="1">男入力!$AS$12:$AS$12</definedName>
    <definedName name="_xlnm.Print_Area" localSheetId="2">ナンバー!$A$1:$G$122</definedName>
    <definedName name="_xlnm.Print_Area" localSheetId="0">最初にご確認ください!$B$1:$Q$75</definedName>
    <definedName name="_xlnm.Print_Area" localSheetId="10">参加人数!$A$1:$F$41</definedName>
    <definedName name="_xlnm.Print_Area" localSheetId="4">女入力!$A$1:$O$52</definedName>
    <definedName name="_xlnm.Print_Area" localSheetId="3">男入力!$A$1:$O$52</definedName>
    <definedName name="_xlnm.Print_Area" localSheetId="7">様式１女!$B$1:$AC$47</definedName>
    <definedName name="_xlnm.Print_Area" localSheetId="6">様式１男!$A$1:$AD$47</definedName>
    <definedName name="_xlnm.Print_Titles" localSheetId="4">女入力!$1:$11</definedName>
    <definedName name="_xlnm.Print_Titles" localSheetId="3">男入力!$1:$11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3" l="1"/>
  <c r="B27" i="23"/>
  <c r="D10" i="23"/>
  <c r="D9" i="23"/>
  <c r="B4" i="23"/>
  <c r="B5" i="23" s="1"/>
  <c r="B31" i="23" l="1"/>
  <c r="E37" i="22" l="1"/>
  <c r="E36" i="22"/>
  <c r="D24" i="10" l="1"/>
  <c r="S19" i="2"/>
  <c r="Z20" i="11" l="1"/>
  <c r="Y20" i="11"/>
  <c r="Z19" i="11"/>
  <c r="Y19" i="11"/>
  <c r="Z18" i="11"/>
  <c r="Y18" i="11"/>
  <c r="Z17" i="11"/>
  <c r="Y17" i="11"/>
  <c r="Z16" i="11"/>
  <c r="Y16" i="11"/>
  <c r="Z15" i="11"/>
  <c r="Y15" i="11"/>
  <c r="Z14" i="11"/>
  <c r="Y14" i="11"/>
  <c r="Z13" i="11"/>
  <c r="Y13" i="11"/>
  <c r="T32" i="10" l="1"/>
  <c r="T33" i="10"/>
  <c r="T34" i="10"/>
  <c r="T31" i="10"/>
  <c r="AB8" i="16"/>
  <c r="AA8" i="16"/>
  <c r="Z8" i="16"/>
  <c r="Y8" i="16"/>
  <c r="C40" i="14"/>
  <c r="C39" i="14"/>
  <c r="C38" i="14"/>
  <c r="C37" i="14"/>
  <c r="C35" i="14"/>
  <c r="C34" i="14"/>
  <c r="C33" i="14"/>
  <c r="C32" i="14"/>
  <c r="C30" i="14"/>
  <c r="C29" i="14"/>
  <c r="C28" i="14"/>
  <c r="F40" i="14"/>
  <c r="F39" i="14"/>
  <c r="F38" i="14"/>
  <c r="F37" i="14"/>
  <c r="F35" i="14"/>
  <c r="F34" i="14"/>
  <c r="F33" i="14"/>
  <c r="F32" i="14"/>
  <c r="T31" i="11"/>
  <c r="F31" i="14" s="1"/>
  <c r="T32" i="11"/>
  <c r="F36" i="14" s="1"/>
  <c r="T33" i="11"/>
  <c r="F41" i="14" s="1"/>
  <c r="T30" i="11"/>
  <c r="F27" i="14" s="1"/>
  <c r="Z52" i="11" l="1"/>
  <c r="Y52" i="11"/>
  <c r="Z51" i="11"/>
  <c r="Y51" i="11"/>
  <c r="Z50" i="11"/>
  <c r="Y50" i="11"/>
  <c r="Z49" i="11"/>
  <c r="Y49" i="11"/>
  <c r="Z48" i="11"/>
  <c r="Y48" i="11"/>
  <c r="Z47" i="11"/>
  <c r="Y47" i="11"/>
  <c r="Z46" i="11"/>
  <c r="Y46" i="11"/>
  <c r="Z45" i="11"/>
  <c r="Y45" i="11"/>
  <c r="Z44" i="11"/>
  <c r="Y44" i="11"/>
  <c r="Z43" i="11"/>
  <c r="Y43" i="11"/>
  <c r="Z42" i="11"/>
  <c r="Y42" i="11"/>
  <c r="Z41" i="11"/>
  <c r="Y41" i="11"/>
  <c r="Z40" i="11"/>
  <c r="Y40" i="11"/>
  <c r="Z39" i="11"/>
  <c r="Y39" i="11"/>
  <c r="Z38" i="11"/>
  <c r="Y38" i="11"/>
  <c r="Z37" i="11"/>
  <c r="Y37" i="11"/>
  <c r="Z36" i="11"/>
  <c r="Y36" i="11"/>
  <c r="Z35" i="11"/>
  <c r="Y35" i="11"/>
  <c r="Z34" i="11"/>
  <c r="Y34" i="11"/>
  <c r="Z33" i="11"/>
  <c r="Y33" i="11"/>
  <c r="Z32" i="11"/>
  <c r="Y32" i="11"/>
  <c r="Z31" i="11"/>
  <c r="Y31" i="11"/>
  <c r="Z30" i="11"/>
  <c r="Y30" i="11"/>
  <c r="Z29" i="11"/>
  <c r="Y29" i="11"/>
  <c r="Z28" i="11"/>
  <c r="Y28" i="11"/>
  <c r="Z27" i="11"/>
  <c r="Y27" i="11"/>
  <c r="Z26" i="11"/>
  <c r="Y26" i="11"/>
  <c r="Z25" i="11"/>
  <c r="Y25" i="11"/>
  <c r="Z24" i="11"/>
  <c r="Y24" i="11"/>
  <c r="Z23" i="11"/>
  <c r="Y23" i="11"/>
  <c r="Z22" i="11"/>
  <c r="Y22" i="11"/>
  <c r="Z21" i="11"/>
  <c r="Y21" i="11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13" i="10"/>
  <c r="AA13" i="11" l="1"/>
  <c r="AA20" i="11" s="1"/>
  <c r="AA15" i="11"/>
  <c r="C31" i="12" s="1"/>
  <c r="AA16" i="11"/>
  <c r="C32" i="12" s="1"/>
  <c r="AA17" i="11"/>
  <c r="C33" i="12" s="1"/>
  <c r="AA18" i="11"/>
  <c r="C34" i="12" s="1"/>
  <c r="AA14" i="11"/>
  <c r="C30" i="12" s="1"/>
  <c r="AB13" i="11"/>
  <c r="AB20" i="11" s="1"/>
  <c r="AB17" i="11"/>
  <c r="C43" i="12" s="1"/>
  <c r="AB14" i="11"/>
  <c r="C40" i="12" s="1"/>
  <c r="AB18" i="11"/>
  <c r="C44" i="12" s="1"/>
  <c r="AB16" i="11"/>
  <c r="C42" i="12" s="1"/>
  <c r="AB15" i="11"/>
  <c r="C41" i="12" s="1"/>
  <c r="F25" i="14"/>
  <c r="AA17" i="10"/>
  <c r="C10" i="12" s="1"/>
  <c r="AA13" i="10"/>
  <c r="C6" i="12" s="1"/>
  <c r="AA16" i="10"/>
  <c r="C9" i="12" s="1"/>
  <c r="AA14" i="10"/>
  <c r="C7" i="12" s="1"/>
  <c r="AA15" i="10"/>
  <c r="C8" i="12" s="1"/>
  <c r="AA18" i="10"/>
  <c r="C11" i="12" s="1"/>
  <c r="AB15" i="10"/>
  <c r="C18" i="12" s="1"/>
  <c r="AB16" i="10"/>
  <c r="C19" i="12" s="1"/>
  <c r="AB14" i="10"/>
  <c r="C17" i="12" s="1"/>
  <c r="AB17" i="10"/>
  <c r="C20" i="12" s="1"/>
  <c r="AB13" i="10"/>
  <c r="AB20" i="10" s="1"/>
  <c r="C25" i="14"/>
  <c r="F24" i="14"/>
  <c r="C24" i="14"/>
  <c r="AB18" i="10"/>
  <c r="C21" i="12" s="1"/>
  <c r="C18" i="23" l="1"/>
  <c r="B35" i="23" s="1"/>
  <c r="AA20" i="10"/>
  <c r="E4" i="12" s="1"/>
  <c r="C16" i="12"/>
  <c r="E14" i="12"/>
  <c r="E27" i="12"/>
  <c r="C29" i="12"/>
  <c r="E37" i="12"/>
  <c r="C39" i="12"/>
  <c r="F18" i="23" l="1"/>
  <c r="AC42" i="2"/>
  <c r="AB42" i="2"/>
  <c r="AA42" i="2"/>
  <c r="Z42" i="2"/>
  <c r="AC41" i="2"/>
  <c r="AB41" i="2"/>
  <c r="AA41" i="2"/>
  <c r="Z41" i="2"/>
  <c r="AC40" i="2"/>
  <c r="AB40" i="2"/>
  <c r="AA40" i="2"/>
  <c r="Z40" i="2"/>
  <c r="AC39" i="2"/>
  <c r="AB39" i="2"/>
  <c r="AA39" i="2"/>
  <c r="Z39" i="2"/>
  <c r="AC38" i="2"/>
  <c r="AB38" i="2"/>
  <c r="AA38" i="2"/>
  <c r="Z38" i="2"/>
  <c r="AC37" i="2"/>
  <c r="AB37" i="2"/>
  <c r="AA37" i="2"/>
  <c r="Z37" i="2"/>
  <c r="AC36" i="2"/>
  <c r="AB36" i="2"/>
  <c r="AA36" i="2"/>
  <c r="Z36" i="2"/>
  <c r="AC35" i="2"/>
  <c r="AB35" i="2"/>
  <c r="AA35" i="2"/>
  <c r="Z35" i="2"/>
  <c r="AC34" i="2"/>
  <c r="AB34" i="2"/>
  <c r="AA34" i="2"/>
  <c r="Z34" i="2"/>
  <c r="AC33" i="2"/>
  <c r="AB33" i="2"/>
  <c r="AA33" i="2"/>
  <c r="Z33" i="2"/>
  <c r="AC32" i="2"/>
  <c r="AB32" i="2"/>
  <c r="AA32" i="2"/>
  <c r="Z32" i="2"/>
  <c r="AC31" i="2"/>
  <c r="AB31" i="2"/>
  <c r="AA31" i="2"/>
  <c r="Z31" i="2"/>
  <c r="AC30" i="2"/>
  <c r="AB30" i="2"/>
  <c r="AA30" i="2"/>
  <c r="Z30" i="2"/>
  <c r="AC29" i="2"/>
  <c r="AB29" i="2"/>
  <c r="AA29" i="2"/>
  <c r="Z29" i="2"/>
  <c r="AC28" i="2"/>
  <c r="AB28" i="2"/>
  <c r="AA28" i="2"/>
  <c r="Z28" i="2"/>
  <c r="AC27" i="2"/>
  <c r="AB27" i="2"/>
  <c r="AA27" i="2"/>
  <c r="Z27" i="2"/>
  <c r="AC26" i="2"/>
  <c r="AB26" i="2"/>
  <c r="AA26" i="2"/>
  <c r="Z26" i="2"/>
  <c r="AC25" i="2"/>
  <c r="AB25" i="2"/>
  <c r="AA25" i="2"/>
  <c r="Z25" i="2"/>
  <c r="AC24" i="2"/>
  <c r="AB24" i="2"/>
  <c r="AA24" i="2"/>
  <c r="Z24" i="2"/>
  <c r="AC23" i="2"/>
  <c r="AB23" i="2"/>
  <c r="AA23" i="2"/>
  <c r="Z23" i="2"/>
  <c r="AC22" i="2"/>
  <c r="AB22" i="2"/>
  <c r="AA22" i="2"/>
  <c r="Z22" i="2"/>
  <c r="AC21" i="2"/>
  <c r="AB21" i="2"/>
  <c r="AA21" i="2"/>
  <c r="Z21" i="2"/>
  <c r="AC20" i="2"/>
  <c r="AB20" i="2"/>
  <c r="AA20" i="2"/>
  <c r="Z20" i="2"/>
  <c r="AC19" i="2"/>
  <c r="AB19" i="2"/>
  <c r="AA19" i="2"/>
  <c r="Z19" i="2"/>
  <c r="AC18" i="2"/>
  <c r="AB18" i="2"/>
  <c r="AA18" i="2"/>
  <c r="Z18" i="2"/>
  <c r="AC17" i="2"/>
  <c r="AB17" i="2"/>
  <c r="AA17" i="2"/>
  <c r="Z17" i="2"/>
  <c r="AC16" i="2"/>
  <c r="AB16" i="2"/>
  <c r="AA16" i="2"/>
  <c r="Z16" i="2"/>
  <c r="AC15" i="2"/>
  <c r="AB15" i="2"/>
  <c r="AA15" i="2"/>
  <c r="Z15" i="2"/>
  <c r="AC14" i="2"/>
  <c r="AB14" i="2"/>
  <c r="AA14" i="2"/>
  <c r="Z14" i="2"/>
  <c r="AC13" i="2"/>
  <c r="AB13" i="2"/>
  <c r="AA13" i="2"/>
  <c r="Z13" i="2"/>
  <c r="AC12" i="2"/>
  <c r="AB12" i="2"/>
  <c r="AA12" i="2"/>
  <c r="Z12" i="2"/>
  <c r="AC11" i="2"/>
  <c r="AB11" i="2"/>
  <c r="AA11" i="2"/>
  <c r="Z11" i="2"/>
  <c r="AC10" i="2"/>
  <c r="AB10" i="2"/>
  <c r="AA10" i="2"/>
  <c r="Z10" i="2"/>
  <c r="AC9" i="2"/>
  <c r="AB9" i="2"/>
  <c r="AA9" i="2"/>
  <c r="Z9" i="2"/>
  <c r="AC8" i="2"/>
  <c r="AB8" i="2"/>
  <c r="AA8" i="2"/>
  <c r="Z8" i="2"/>
  <c r="AC43" i="2"/>
  <c r="Z43" i="2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S11" i="16"/>
  <c r="T11" i="16"/>
  <c r="U11" i="16"/>
  <c r="V11" i="16"/>
  <c r="W11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F30" i="16"/>
  <c r="G30" i="16"/>
  <c r="H30" i="16"/>
  <c r="I30" i="16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F35" i="16"/>
  <c r="G35" i="16"/>
  <c r="H35" i="16"/>
  <c r="I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F38" i="16"/>
  <c r="G38" i="16"/>
  <c r="H38" i="16"/>
  <c r="I38" i="16"/>
  <c r="J38" i="16"/>
  <c r="K38" i="16"/>
  <c r="L38" i="16"/>
  <c r="M38" i="16"/>
  <c r="N38" i="16"/>
  <c r="O38" i="16"/>
  <c r="P38" i="16"/>
  <c r="Q38" i="16"/>
  <c r="R38" i="16"/>
  <c r="S38" i="16"/>
  <c r="T38" i="16"/>
  <c r="U38" i="16"/>
  <c r="V38" i="16"/>
  <c r="W38" i="16"/>
  <c r="F39" i="16"/>
  <c r="G39" i="16"/>
  <c r="H39" i="16"/>
  <c r="I39" i="16"/>
  <c r="J39" i="16"/>
  <c r="K39" i="16"/>
  <c r="L39" i="16"/>
  <c r="M39" i="16"/>
  <c r="N39" i="16"/>
  <c r="O39" i="16"/>
  <c r="P39" i="16"/>
  <c r="Q39" i="16"/>
  <c r="R39" i="16"/>
  <c r="S39" i="16"/>
  <c r="T39" i="16"/>
  <c r="U39" i="16"/>
  <c r="V39" i="16"/>
  <c r="W39" i="16"/>
  <c r="F40" i="16"/>
  <c r="G40" i="16"/>
  <c r="H40" i="16"/>
  <c r="I40" i="16"/>
  <c r="J40" i="16"/>
  <c r="K40" i="16"/>
  <c r="L40" i="16"/>
  <c r="M40" i="16"/>
  <c r="N40" i="16"/>
  <c r="O40" i="16"/>
  <c r="P40" i="16"/>
  <c r="Q40" i="16"/>
  <c r="R40" i="16"/>
  <c r="S40" i="16"/>
  <c r="T40" i="16"/>
  <c r="U40" i="16"/>
  <c r="V40" i="16"/>
  <c r="W40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W41" i="16"/>
  <c r="F42" i="16"/>
  <c r="G42" i="16"/>
  <c r="H42" i="16"/>
  <c r="I42" i="16"/>
  <c r="J42" i="16"/>
  <c r="K42" i="16"/>
  <c r="L42" i="16"/>
  <c r="M42" i="16"/>
  <c r="N42" i="16"/>
  <c r="O42" i="16"/>
  <c r="P42" i="16"/>
  <c r="Q42" i="16"/>
  <c r="R42" i="16"/>
  <c r="S42" i="16"/>
  <c r="T42" i="16"/>
  <c r="U42" i="16"/>
  <c r="V42" i="16"/>
  <c r="W42" i="16"/>
  <c r="X42" i="16"/>
  <c r="X41" i="16"/>
  <c r="X40" i="16"/>
  <c r="X39" i="16"/>
  <c r="X38" i="16"/>
  <c r="X37" i="16"/>
  <c r="X36" i="16"/>
  <c r="X35" i="16"/>
  <c r="X34" i="16"/>
  <c r="X33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AB43" i="2" l="1"/>
  <c r="AA43" i="2"/>
  <c r="X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F8" i="16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T19" i="2"/>
  <c r="U19" i="2"/>
  <c r="V19" i="2"/>
  <c r="W19" i="2"/>
  <c r="X19" i="2"/>
  <c r="Y19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Y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F8" i="2"/>
  <c r="C27" i="14"/>
  <c r="C31" i="14"/>
  <c r="C36" i="14"/>
  <c r="C41" i="14"/>
  <c r="Y43" i="2" l="1"/>
  <c r="S29" i="11"/>
  <c r="T29" i="11" s="1"/>
  <c r="F21" i="14" s="1"/>
  <c r="S28" i="11"/>
  <c r="T28" i="11" s="1"/>
  <c r="F20" i="14" s="1"/>
  <c r="S27" i="11"/>
  <c r="T27" i="11" s="1"/>
  <c r="F19" i="14" s="1"/>
  <c r="S26" i="11"/>
  <c r="T26" i="11" s="1"/>
  <c r="F18" i="14" s="1"/>
  <c r="S25" i="11"/>
  <c r="T25" i="11" s="1"/>
  <c r="F17" i="14" s="1"/>
  <c r="S24" i="11"/>
  <c r="T24" i="11" s="1"/>
  <c r="F16" i="14" s="1"/>
  <c r="S23" i="11"/>
  <c r="T23" i="11" s="1"/>
  <c r="F15" i="14" s="1"/>
  <c r="S22" i="11"/>
  <c r="T22" i="11" s="1"/>
  <c r="F14" i="14" s="1"/>
  <c r="S21" i="11"/>
  <c r="T21" i="11" s="1"/>
  <c r="F13" i="14" s="1"/>
  <c r="S20" i="11"/>
  <c r="T20" i="11" s="1"/>
  <c r="F12" i="14" s="1"/>
  <c r="S19" i="11"/>
  <c r="T19" i="11" s="1"/>
  <c r="F11" i="14" s="1"/>
  <c r="S18" i="11"/>
  <c r="T18" i="11" s="1"/>
  <c r="F10" i="14" s="1"/>
  <c r="S17" i="11"/>
  <c r="T17" i="11" s="1"/>
  <c r="F9" i="14" s="1"/>
  <c r="S16" i="11"/>
  <c r="T16" i="11" s="1"/>
  <c r="F8" i="14" s="1"/>
  <c r="S15" i="11"/>
  <c r="T15" i="11" s="1"/>
  <c r="F7" i="14" s="1"/>
  <c r="S14" i="11"/>
  <c r="T14" i="11" s="1"/>
  <c r="F6" i="14" s="1"/>
  <c r="S13" i="11"/>
  <c r="T13" i="11" s="1"/>
  <c r="F5" i="14" s="1"/>
  <c r="S14" i="10"/>
  <c r="T14" i="10" s="1"/>
  <c r="C6" i="14" s="1"/>
  <c r="S15" i="10"/>
  <c r="T15" i="10" s="1"/>
  <c r="C7" i="14" s="1"/>
  <c r="S16" i="10"/>
  <c r="T16" i="10" s="1"/>
  <c r="C8" i="14" s="1"/>
  <c r="S17" i="10"/>
  <c r="T17" i="10" s="1"/>
  <c r="C9" i="14" s="1"/>
  <c r="S18" i="10"/>
  <c r="T18" i="10" s="1"/>
  <c r="C10" i="14" s="1"/>
  <c r="S19" i="10"/>
  <c r="T19" i="10" s="1"/>
  <c r="C11" i="14" s="1"/>
  <c r="S20" i="10"/>
  <c r="T20" i="10" s="1"/>
  <c r="C12" i="14" s="1"/>
  <c r="S21" i="10"/>
  <c r="T21" i="10" s="1"/>
  <c r="C13" i="14" s="1"/>
  <c r="S22" i="10"/>
  <c r="T22" i="10" s="1"/>
  <c r="C14" i="14" s="1"/>
  <c r="S23" i="10"/>
  <c r="T23" i="10" s="1"/>
  <c r="C15" i="14" s="1"/>
  <c r="S24" i="10"/>
  <c r="T24" i="10" s="1"/>
  <c r="C16" i="14" s="1"/>
  <c r="S25" i="10"/>
  <c r="T25" i="10" s="1"/>
  <c r="C17" i="14" s="1"/>
  <c r="S26" i="10"/>
  <c r="T26" i="10" s="1"/>
  <c r="C18" i="14" s="1"/>
  <c r="S27" i="10"/>
  <c r="T27" i="10" s="1"/>
  <c r="C19" i="14" s="1"/>
  <c r="S28" i="10"/>
  <c r="T28" i="10" s="1"/>
  <c r="C20" i="14" s="1"/>
  <c r="S29" i="10"/>
  <c r="T29" i="10" s="1"/>
  <c r="C21" i="14" s="1"/>
  <c r="S30" i="10"/>
  <c r="T30" i="10" s="1"/>
  <c r="C22" i="14" s="1"/>
  <c r="S13" i="10"/>
  <c r="T13" i="10" s="1"/>
  <c r="C5" i="14" s="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13" i="11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13" i="10"/>
  <c r="J5" i="10"/>
  <c r="J6" i="10"/>
  <c r="F30" i="14"/>
  <c r="F29" i="14"/>
  <c r="F28" i="14"/>
  <c r="C24" i="12"/>
  <c r="C16" i="16"/>
  <c r="C17" i="16"/>
  <c r="AC17" i="16" s="1"/>
  <c r="C18" i="16"/>
  <c r="AC18" i="16" s="1"/>
  <c r="C19" i="16"/>
  <c r="AC19" i="16" s="1"/>
  <c r="C20" i="16"/>
  <c r="AC20" i="16" s="1"/>
  <c r="C21" i="16"/>
  <c r="AC21" i="16" s="1"/>
  <c r="C22" i="16"/>
  <c r="AC22" i="16" s="1"/>
  <c r="C23" i="16"/>
  <c r="AC23" i="16" s="1"/>
  <c r="C24" i="16"/>
  <c r="AC24" i="16" s="1"/>
  <c r="C25" i="16"/>
  <c r="AC25" i="16" s="1"/>
  <c r="C26" i="16"/>
  <c r="AC26" i="16" s="1"/>
  <c r="C27" i="16"/>
  <c r="AC27" i="16" s="1"/>
  <c r="C28" i="16"/>
  <c r="AC28" i="16" s="1"/>
  <c r="C29" i="16"/>
  <c r="AC29" i="16" s="1"/>
  <c r="C30" i="16"/>
  <c r="AC30" i="16" s="1"/>
  <c r="C31" i="16"/>
  <c r="AC31" i="16" s="1"/>
  <c r="C32" i="16"/>
  <c r="AC32" i="16" s="1"/>
  <c r="C33" i="16"/>
  <c r="AC33" i="16" s="1"/>
  <c r="C34" i="16"/>
  <c r="AC34" i="16" s="1"/>
  <c r="C35" i="16"/>
  <c r="AC35" i="16" s="1"/>
  <c r="C36" i="16"/>
  <c r="AC36" i="16" s="1"/>
  <c r="C37" i="16"/>
  <c r="AC37" i="16" s="1"/>
  <c r="C38" i="16"/>
  <c r="AC38" i="16" s="1"/>
  <c r="C39" i="16"/>
  <c r="AC39" i="16" s="1"/>
  <c r="C40" i="16"/>
  <c r="AC40" i="16" s="1"/>
  <c r="C41" i="16"/>
  <c r="AC41" i="16" s="1"/>
  <c r="C42" i="16"/>
  <c r="AC42" i="16" s="1"/>
  <c r="Y44" i="2"/>
  <c r="V30" i="10"/>
  <c r="P43" i="16"/>
  <c r="W44" i="2"/>
  <c r="V44" i="2"/>
  <c r="S44" i="2"/>
  <c r="O43" i="2"/>
  <c r="L44" i="2"/>
  <c r="K44" i="2"/>
  <c r="J44" i="2"/>
  <c r="G44" i="2"/>
  <c r="F44" i="2"/>
  <c r="N44" i="2"/>
  <c r="R44" i="2"/>
  <c r="H44" i="2"/>
  <c r="T44" i="2"/>
  <c r="I44" i="2"/>
  <c r="M44" i="2"/>
  <c r="U44" i="2"/>
  <c r="C1" i="12"/>
  <c r="B2" i="2"/>
  <c r="B2" i="16" s="1"/>
  <c r="Y9" i="16"/>
  <c r="Z9" i="16"/>
  <c r="AA9" i="16"/>
  <c r="AB9" i="16"/>
  <c r="Y10" i="16"/>
  <c r="Z10" i="16"/>
  <c r="AA10" i="16"/>
  <c r="AB10" i="16"/>
  <c r="Y11" i="16"/>
  <c r="Z11" i="16"/>
  <c r="AA11" i="16"/>
  <c r="AB11" i="16"/>
  <c r="Y12" i="16"/>
  <c r="Z12" i="16"/>
  <c r="AA12" i="16"/>
  <c r="AB12" i="16"/>
  <c r="Y13" i="16"/>
  <c r="Z13" i="16"/>
  <c r="AA13" i="16"/>
  <c r="AB13" i="16"/>
  <c r="Y14" i="16"/>
  <c r="Z14" i="16"/>
  <c r="AA14" i="16"/>
  <c r="AB14" i="16"/>
  <c r="Y15" i="16"/>
  <c r="Z15" i="16"/>
  <c r="AA15" i="16"/>
  <c r="AB15" i="16"/>
  <c r="Y16" i="16"/>
  <c r="Z16" i="16"/>
  <c r="AA16" i="16"/>
  <c r="AB16" i="16"/>
  <c r="Y17" i="16"/>
  <c r="Z17" i="16"/>
  <c r="AA17" i="16"/>
  <c r="AB17" i="16"/>
  <c r="Y18" i="16"/>
  <c r="Z18" i="16"/>
  <c r="AA18" i="16"/>
  <c r="AB18" i="16"/>
  <c r="Y19" i="16"/>
  <c r="Z19" i="16"/>
  <c r="AA19" i="16"/>
  <c r="AB19" i="16"/>
  <c r="Y20" i="16"/>
  <c r="Z20" i="16"/>
  <c r="AA20" i="16"/>
  <c r="AB20" i="16"/>
  <c r="Y21" i="16"/>
  <c r="Z21" i="16"/>
  <c r="AA21" i="16"/>
  <c r="AB21" i="16"/>
  <c r="Y22" i="16"/>
  <c r="Z22" i="16"/>
  <c r="AA22" i="16"/>
  <c r="AB22" i="16"/>
  <c r="Y23" i="16"/>
  <c r="Z23" i="16"/>
  <c r="AA23" i="16"/>
  <c r="AB23" i="16"/>
  <c r="Y24" i="16"/>
  <c r="Z24" i="16"/>
  <c r="AA24" i="16"/>
  <c r="AB24" i="16"/>
  <c r="Y25" i="16"/>
  <c r="Z25" i="16"/>
  <c r="AA25" i="16"/>
  <c r="AB25" i="16"/>
  <c r="Y26" i="16"/>
  <c r="Z26" i="16"/>
  <c r="AA26" i="16"/>
  <c r="AB26" i="16"/>
  <c r="Y27" i="16"/>
  <c r="Z27" i="16"/>
  <c r="AA27" i="16"/>
  <c r="AB27" i="16"/>
  <c r="Y28" i="16"/>
  <c r="Z28" i="16"/>
  <c r="AA28" i="16"/>
  <c r="AB28" i="16"/>
  <c r="Y29" i="16"/>
  <c r="Z29" i="16"/>
  <c r="AA29" i="16"/>
  <c r="AB29" i="16"/>
  <c r="Y30" i="16"/>
  <c r="Z30" i="16"/>
  <c r="AA30" i="16"/>
  <c r="AB30" i="16"/>
  <c r="Y31" i="16"/>
  <c r="Z31" i="16"/>
  <c r="AA31" i="16"/>
  <c r="AB31" i="16"/>
  <c r="Y32" i="16"/>
  <c r="Z32" i="16"/>
  <c r="AA32" i="16"/>
  <c r="AB32" i="16"/>
  <c r="Y33" i="16"/>
  <c r="Z33" i="16"/>
  <c r="AA33" i="16"/>
  <c r="AB33" i="16"/>
  <c r="Y34" i="16"/>
  <c r="Z34" i="16"/>
  <c r="AA34" i="16"/>
  <c r="AB34" i="16"/>
  <c r="Y35" i="16"/>
  <c r="Z35" i="16"/>
  <c r="AA35" i="16"/>
  <c r="AB35" i="16"/>
  <c r="Y36" i="16"/>
  <c r="Z36" i="16"/>
  <c r="AA36" i="16"/>
  <c r="AB36" i="16"/>
  <c r="Y37" i="16"/>
  <c r="Z37" i="16"/>
  <c r="AA37" i="16"/>
  <c r="AB37" i="16"/>
  <c r="Y38" i="16"/>
  <c r="Z38" i="16"/>
  <c r="AA38" i="16"/>
  <c r="AB38" i="16"/>
  <c r="Y39" i="16"/>
  <c r="Z39" i="16"/>
  <c r="AA39" i="16"/>
  <c r="AB39" i="16"/>
  <c r="Y40" i="16"/>
  <c r="Z40" i="16"/>
  <c r="AA40" i="16"/>
  <c r="AB40" i="16"/>
  <c r="Y41" i="16"/>
  <c r="Z41" i="16"/>
  <c r="AA41" i="16"/>
  <c r="AB41" i="16"/>
  <c r="Y42" i="16"/>
  <c r="Z42" i="16"/>
  <c r="AA42" i="16"/>
  <c r="AB42" i="16"/>
  <c r="W8" i="16"/>
  <c r="X8" i="2"/>
  <c r="X43" i="2" s="1"/>
  <c r="Q13" i="11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13" i="10"/>
  <c r="F22" i="14"/>
  <c r="P43" i="2"/>
  <c r="E44" i="12"/>
  <c r="D44" i="12"/>
  <c r="E43" i="12"/>
  <c r="D43" i="12"/>
  <c r="E42" i="12"/>
  <c r="D42" i="12"/>
  <c r="E41" i="12"/>
  <c r="D41" i="12"/>
  <c r="E40" i="12"/>
  <c r="D40" i="12"/>
  <c r="E39" i="12"/>
  <c r="D39" i="12"/>
  <c r="D30" i="12"/>
  <c r="E30" i="12"/>
  <c r="D31" i="12"/>
  <c r="E31" i="12"/>
  <c r="D32" i="12"/>
  <c r="E32" i="12"/>
  <c r="D33" i="12"/>
  <c r="E33" i="12"/>
  <c r="D34" i="12"/>
  <c r="E34" i="12"/>
  <c r="E29" i="12"/>
  <c r="D29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D7" i="12"/>
  <c r="E7" i="12"/>
  <c r="D8" i="12"/>
  <c r="E8" i="12"/>
  <c r="D9" i="12"/>
  <c r="E9" i="12"/>
  <c r="D10" i="12"/>
  <c r="E10" i="12"/>
  <c r="D11" i="12"/>
  <c r="E11" i="12"/>
  <c r="E6" i="12"/>
  <c r="D6" i="12"/>
  <c r="C24" i="11"/>
  <c r="D19" i="16" s="1"/>
  <c r="C28" i="11"/>
  <c r="E28" i="11" s="1"/>
  <c r="C32" i="11"/>
  <c r="E32" i="11" s="1"/>
  <c r="C36" i="11"/>
  <c r="E36" i="11" s="1"/>
  <c r="C40" i="11"/>
  <c r="E40" i="11" s="1"/>
  <c r="C44" i="11"/>
  <c r="E44" i="11" s="1"/>
  <c r="C48" i="11"/>
  <c r="E48" i="11" s="1"/>
  <c r="C52" i="11"/>
  <c r="E52" i="11" s="1"/>
  <c r="C3" i="11"/>
  <c r="C3" i="10"/>
  <c r="C14" i="10"/>
  <c r="D9" i="2" s="1"/>
  <c r="AD9" i="2" s="1"/>
  <c r="D14" i="10"/>
  <c r="F14" i="10"/>
  <c r="E9" i="2" s="1"/>
  <c r="C15" i="10"/>
  <c r="D10" i="2" s="1"/>
  <c r="AD10" i="2" s="1"/>
  <c r="D15" i="10"/>
  <c r="F15" i="10"/>
  <c r="E10" i="2" s="1"/>
  <c r="C16" i="10"/>
  <c r="D11" i="2" s="1"/>
  <c r="AD11" i="2" s="1"/>
  <c r="D16" i="10"/>
  <c r="F16" i="10"/>
  <c r="E11" i="2" s="1"/>
  <c r="C17" i="10"/>
  <c r="D12" i="2" s="1"/>
  <c r="AD12" i="2" s="1"/>
  <c r="D17" i="10"/>
  <c r="F17" i="10"/>
  <c r="E12" i="2" s="1"/>
  <c r="C18" i="10"/>
  <c r="D13" i="2" s="1"/>
  <c r="AD13" i="2" s="1"/>
  <c r="D18" i="10"/>
  <c r="F18" i="10"/>
  <c r="E13" i="2" s="1"/>
  <c r="C21" i="10"/>
  <c r="D21" i="10"/>
  <c r="F21" i="10"/>
  <c r="C22" i="10"/>
  <c r="E22" i="10" s="1"/>
  <c r="D22" i="10"/>
  <c r="F22" i="10"/>
  <c r="C23" i="10"/>
  <c r="D23" i="10"/>
  <c r="F23" i="10"/>
  <c r="C24" i="10"/>
  <c r="F24" i="10"/>
  <c r="C19" i="10"/>
  <c r="D19" i="10"/>
  <c r="F19" i="10"/>
  <c r="C20" i="10"/>
  <c r="D20" i="10"/>
  <c r="F20" i="10"/>
  <c r="C25" i="10"/>
  <c r="D20" i="2" s="1"/>
  <c r="AD20" i="2" s="1"/>
  <c r="D25" i="10"/>
  <c r="F25" i="10"/>
  <c r="E20" i="2" s="1"/>
  <c r="C26" i="10"/>
  <c r="D21" i="2" s="1"/>
  <c r="AD21" i="2" s="1"/>
  <c r="D26" i="10"/>
  <c r="F26" i="10"/>
  <c r="E21" i="2" s="1"/>
  <c r="C27" i="10"/>
  <c r="D22" i="2" s="1"/>
  <c r="AD22" i="2" s="1"/>
  <c r="D27" i="10"/>
  <c r="F27" i="10"/>
  <c r="E22" i="2" s="1"/>
  <c r="C28" i="10"/>
  <c r="E28" i="10" s="1"/>
  <c r="D28" i="10"/>
  <c r="F28" i="10"/>
  <c r="E23" i="2" s="1"/>
  <c r="C29" i="10"/>
  <c r="D24" i="2" s="1"/>
  <c r="AD24" i="2" s="1"/>
  <c r="D29" i="10"/>
  <c r="F29" i="10"/>
  <c r="E24" i="2" s="1"/>
  <c r="C30" i="10"/>
  <c r="D25" i="2" s="1"/>
  <c r="AD25" i="2" s="1"/>
  <c r="D30" i="10"/>
  <c r="F30" i="10"/>
  <c r="E25" i="2" s="1"/>
  <c r="C31" i="10"/>
  <c r="D26" i="2" s="1"/>
  <c r="AD26" i="2" s="1"/>
  <c r="D31" i="10"/>
  <c r="F31" i="10"/>
  <c r="E26" i="2" s="1"/>
  <c r="C32" i="10"/>
  <c r="D27" i="2" s="1"/>
  <c r="AD27" i="2" s="1"/>
  <c r="D32" i="10"/>
  <c r="F32" i="10"/>
  <c r="E27" i="2" s="1"/>
  <c r="C33" i="10"/>
  <c r="D28" i="2" s="1"/>
  <c r="AD28" i="2" s="1"/>
  <c r="D33" i="10"/>
  <c r="F33" i="10"/>
  <c r="E28" i="2" s="1"/>
  <c r="C34" i="10"/>
  <c r="D29" i="2" s="1"/>
  <c r="AD29" i="2" s="1"/>
  <c r="D34" i="10"/>
  <c r="F34" i="10"/>
  <c r="E29" i="2" s="1"/>
  <c r="C35" i="10"/>
  <c r="D30" i="2" s="1"/>
  <c r="AD30" i="2" s="1"/>
  <c r="D35" i="10"/>
  <c r="F35" i="10"/>
  <c r="E30" i="2" s="1"/>
  <c r="C36" i="10"/>
  <c r="D31" i="2" s="1"/>
  <c r="AD31" i="2" s="1"/>
  <c r="D36" i="10"/>
  <c r="F36" i="10"/>
  <c r="E31" i="2" s="1"/>
  <c r="C37" i="10"/>
  <c r="D32" i="2" s="1"/>
  <c r="AD32" i="2" s="1"/>
  <c r="D37" i="10"/>
  <c r="F37" i="10"/>
  <c r="E32" i="2" s="1"/>
  <c r="C38" i="10"/>
  <c r="D33" i="2" s="1"/>
  <c r="AD33" i="2" s="1"/>
  <c r="D38" i="10"/>
  <c r="F38" i="10"/>
  <c r="E33" i="2" s="1"/>
  <c r="C39" i="10"/>
  <c r="D34" i="2" s="1"/>
  <c r="AD34" i="2" s="1"/>
  <c r="D39" i="10"/>
  <c r="F39" i="10"/>
  <c r="E34" i="2" s="1"/>
  <c r="C40" i="10"/>
  <c r="D35" i="2" s="1"/>
  <c r="AD35" i="2" s="1"/>
  <c r="D40" i="10"/>
  <c r="F40" i="10"/>
  <c r="E35" i="2" s="1"/>
  <c r="C41" i="10"/>
  <c r="D36" i="2" s="1"/>
  <c r="AD36" i="2" s="1"/>
  <c r="D41" i="10"/>
  <c r="F41" i="10"/>
  <c r="E36" i="2" s="1"/>
  <c r="C42" i="10"/>
  <c r="D37" i="2" s="1"/>
  <c r="AD37" i="2" s="1"/>
  <c r="D42" i="10"/>
  <c r="F42" i="10"/>
  <c r="E37" i="2" s="1"/>
  <c r="C43" i="10"/>
  <c r="E43" i="10" s="1"/>
  <c r="D43" i="10"/>
  <c r="F43" i="10"/>
  <c r="E38" i="2" s="1"/>
  <c r="C44" i="10"/>
  <c r="D39" i="2" s="1"/>
  <c r="AD39" i="2" s="1"/>
  <c r="D44" i="10"/>
  <c r="F44" i="10"/>
  <c r="E39" i="2" s="1"/>
  <c r="C45" i="10"/>
  <c r="D40" i="2" s="1"/>
  <c r="AD40" i="2" s="1"/>
  <c r="D45" i="10"/>
  <c r="F45" i="10"/>
  <c r="E40" i="2" s="1"/>
  <c r="C46" i="10"/>
  <c r="D41" i="2" s="1"/>
  <c r="AD41" i="2" s="1"/>
  <c r="D46" i="10"/>
  <c r="F46" i="10"/>
  <c r="E41" i="2" s="1"/>
  <c r="C47" i="10"/>
  <c r="D42" i="2" s="1"/>
  <c r="AD42" i="2" s="1"/>
  <c r="D47" i="10"/>
  <c r="F47" i="10"/>
  <c r="E42" i="2" s="1"/>
  <c r="C48" i="10"/>
  <c r="E48" i="10" s="1"/>
  <c r="D48" i="10"/>
  <c r="F48" i="10"/>
  <c r="C49" i="10"/>
  <c r="E49" i="10" s="1"/>
  <c r="D49" i="10"/>
  <c r="F49" i="10"/>
  <c r="C50" i="10"/>
  <c r="E50" i="10" s="1"/>
  <c r="D50" i="10"/>
  <c r="F50" i="10"/>
  <c r="C51" i="10"/>
  <c r="E51" i="10" s="1"/>
  <c r="D51" i="10"/>
  <c r="F51" i="10"/>
  <c r="C52" i="10"/>
  <c r="E52" i="10" s="1"/>
  <c r="D52" i="10"/>
  <c r="F52" i="10"/>
  <c r="C14" i="11"/>
  <c r="D9" i="16" s="1"/>
  <c r="D14" i="11"/>
  <c r="F14" i="11"/>
  <c r="E9" i="16" s="1"/>
  <c r="C15" i="11"/>
  <c r="D10" i="16" s="1"/>
  <c r="D15" i="11"/>
  <c r="F15" i="11"/>
  <c r="E10" i="16" s="1"/>
  <c r="C16" i="11"/>
  <c r="D11" i="16" s="1"/>
  <c r="D16" i="11"/>
  <c r="F16" i="11"/>
  <c r="E11" i="16" s="1"/>
  <c r="C17" i="11"/>
  <c r="D12" i="16" s="1"/>
  <c r="D17" i="11"/>
  <c r="F17" i="11"/>
  <c r="E12" i="16" s="1"/>
  <c r="C18" i="11"/>
  <c r="E18" i="11" s="1"/>
  <c r="D18" i="11"/>
  <c r="F18" i="11"/>
  <c r="E13" i="16" s="1"/>
  <c r="C19" i="11"/>
  <c r="D14" i="16" s="1"/>
  <c r="D19" i="11"/>
  <c r="F19" i="11"/>
  <c r="E14" i="16" s="1"/>
  <c r="C20" i="11"/>
  <c r="D15" i="16" s="1"/>
  <c r="D20" i="11"/>
  <c r="F20" i="11"/>
  <c r="E15" i="16" s="1"/>
  <c r="C21" i="11"/>
  <c r="D16" i="16" s="1"/>
  <c r="D21" i="11"/>
  <c r="F21" i="11"/>
  <c r="E16" i="16" s="1"/>
  <c r="C22" i="11"/>
  <c r="D17" i="16" s="1"/>
  <c r="D22" i="11"/>
  <c r="F22" i="11"/>
  <c r="E17" i="16" s="1"/>
  <c r="C23" i="11"/>
  <c r="D18" i="16" s="1"/>
  <c r="D23" i="11"/>
  <c r="F23" i="11"/>
  <c r="E18" i="16" s="1"/>
  <c r="D24" i="11"/>
  <c r="F24" i="11"/>
  <c r="E19" i="16" s="1"/>
  <c r="C25" i="11"/>
  <c r="D20" i="16" s="1"/>
  <c r="D25" i="11"/>
  <c r="F25" i="11"/>
  <c r="E20" i="16" s="1"/>
  <c r="C26" i="11"/>
  <c r="D21" i="16" s="1"/>
  <c r="D26" i="11"/>
  <c r="F26" i="11"/>
  <c r="E21" i="16" s="1"/>
  <c r="C27" i="11"/>
  <c r="D22" i="16" s="1"/>
  <c r="D27" i="11"/>
  <c r="F27" i="11"/>
  <c r="E22" i="16" s="1"/>
  <c r="D28" i="11"/>
  <c r="F28" i="11"/>
  <c r="E23" i="16" s="1"/>
  <c r="C29" i="11"/>
  <c r="D24" i="16" s="1"/>
  <c r="D29" i="11"/>
  <c r="F29" i="11"/>
  <c r="E24" i="16" s="1"/>
  <c r="C30" i="11"/>
  <c r="D25" i="16" s="1"/>
  <c r="D30" i="11"/>
  <c r="F30" i="11"/>
  <c r="E25" i="16" s="1"/>
  <c r="C31" i="11"/>
  <c r="D26" i="16" s="1"/>
  <c r="D31" i="11"/>
  <c r="F31" i="11"/>
  <c r="E26" i="16" s="1"/>
  <c r="D32" i="11"/>
  <c r="F32" i="11"/>
  <c r="E27" i="16" s="1"/>
  <c r="C33" i="11"/>
  <c r="E33" i="11" s="1"/>
  <c r="D33" i="11"/>
  <c r="F33" i="11"/>
  <c r="E28" i="16" s="1"/>
  <c r="C34" i="11"/>
  <c r="D29" i="16" s="1"/>
  <c r="D34" i="11"/>
  <c r="F34" i="11"/>
  <c r="E29" i="16" s="1"/>
  <c r="C35" i="11"/>
  <c r="D30" i="16" s="1"/>
  <c r="D35" i="11"/>
  <c r="F35" i="11"/>
  <c r="E30" i="16" s="1"/>
  <c r="D36" i="11"/>
  <c r="F36" i="11"/>
  <c r="E31" i="16" s="1"/>
  <c r="C37" i="11"/>
  <c r="D32" i="16" s="1"/>
  <c r="D37" i="11"/>
  <c r="F37" i="11"/>
  <c r="E32" i="16" s="1"/>
  <c r="C38" i="11"/>
  <c r="D33" i="16" s="1"/>
  <c r="D38" i="11"/>
  <c r="F38" i="11"/>
  <c r="E33" i="16" s="1"/>
  <c r="C39" i="11"/>
  <c r="D34" i="16" s="1"/>
  <c r="D39" i="11"/>
  <c r="F39" i="11"/>
  <c r="E34" i="16" s="1"/>
  <c r="D40" i="11"/>
  <c r="F40" i="11"/>
  <c r="E35" i="16" s="1"/>
  <c r="C41" i="11"/>
  <c r="D36" i="16" s="1"/>
  <c r="D41" i="11"/>
  <c r="F41" i="11"/>
  <c r="E36" i="16" s="1"/>
  <c r="C42" i="11"/>
  <c r="D37" i="16" s="1"/>
  <c r="D42" i="11"/>
  <c r="F42" i="11"/>
  <c r="E37" i="16" s="1"/>
  <c r="C43" i="11"/>
  <c r="D38" i="16" s="1"/>
  <c r="D43" i="11"/>
  <c r="F43" i="11"/>
  <c r="E38" i="16" s="1"/>
  <c r="D44" i="11"/>
  <c r="F44" i="11"/>
  <c r="E39" i="16" s="1"/>
  <c r="C45" i="11"/>
  <c r="E45" i="11" s="1"/>
  <c r="D45" i="11"/>
  <c r="F45" i="11"/>
  <c r="E40" i="16" s="1"/>
  <c r="C46" i="11"/>
  <c r="D41" i="16" s="1"/>
  <c r="D46" i="11"/>
  <c r="F46" i="11"/>
  <c r="E41" i="16" s="1"/>
  <c r="C47" i="11"/>
  <c r="D42" i="16" s="1"/>
  <c r="D47" i="11"/>
  <c r="F47" i="11"/>
  <c r="E42" i="16" s="1"/>
  <c r="D48" i="11"/>
  <c r="F48" i="11"/>
  <c r="C49" i="11"/>
  <c r="E49" i="11" s="1"/>
  <c r="D49" i="11"/>
  <c r="F49" i="11"/>
  <c r="C50" i="11"/>
  <c r="E50" i="11" s="1"/>
  <c r="D50" i="11"/>
  <c r="F50" i="11"/>
  <c r="C51" i="11"/>
  <c r="E51" i="11" s="1"/>
  <c r="D51" i="11"/>
  <c r="F51" i="11"/>
  <c r="D52" i="11"/>
  <c r="F52" i="11"/>
  <c r="F13" i="11"/>
  <c r="E8" i="16" s="1"/>
  <c r="D13" i="11"/>
  <c r="C13" i="11"/>
  <c r="E13" i="11" s="1"/>
  <c r="F13" i="10"/>
  <c r="E8" i="2" s="1"/>
  <c r="D13" i="10"/>
  <c r="C13" i="10"/>
  <c r="E13" i="10" s="1"/>
  <c r="J5" i="11"/>
  <c r="D37" i="12"/>
  <c r="D27" i="12"/>
  <c r="C42" i="2"/>
  <c r="AE42" i="2" s="1"/>
  <c r="C41" i="2"/>
  <c r="AE41" i="2" s="1"/>
  <c r="C40" i="2"/>
  <c r="AE40" i="2" s="1"/>
  <c r="C39" i="2"/>
  <c r="AE39" i="2" s="1"/>
  <c r="C38" i="2"/>
  <c r="AE38" i="2" s="1"/>
  <c r="D5" i="16"/>
  <c r="K5" i="16"/>
  <c r="T5" i="16"/>
  <c r="C8" i="16"/>
  <c r="AC8" i="16" s="1"/>
  <c r="C9" i="16"/>
  <c r="C10" i="16"/>
  <c r="C11" i="16"/>
  <c r="C12" i="16"/>
  <c r="C13" i="16"/>
  <c r="AD13" i="16" s="1"/>
  <c r="C14" i="16"/>
  <c r="C15" i="16"/>
  <c r="D5" i="2"/>
  <c r="L5" i="2"/>
  <c r="U5" i="2"/>
  <c r="C8" i="2"/>
  <c r="C9" i="2"/>
  <c r="AE9" i="2" s="1"/>
  <c r="C10" i="2"/>
  <c r="AE10" i="2" s="1"/>
  <c r="C11" i="2"/>
  <c r="AE11" i="2" s="1"/>
  <c r="C12" i="2"/>
  <c r="AE12" i="2" s="1"/>
  <c r="C13" i="2"/>
  <c r="AE13" i="2" s="1"/>
  <c r="C14" i="2"/>
  <c r="AE14" i="2" s="1"/>
  <c r="C15" i="2"/>
  <c r="AE15" i="2" s="1"/>
  <c r="C16" i="2"/>
  <c r="AE16" i="2" s="1"/>
  <c r="C17" i="2"/>
  <c r="AE17" i="2" s="1"/>
  <c r="C18" i="2"/>
  <c r="AE18" i="2" s="1"/>
  <c r="C19" i="2"/>
  <c r="AE19" i="2" s="1"/>
  <c r="C20" i="2"/>
  <c r="AE20" i="2" s="1"/>
  <c r="C21" i="2"/>
  <c r="AE21" i="2" s="1"/>
  <c r="C22" i="2"/>
  <c r="AE22" i="2" s="1"/>
  <c r="C23" i="2"/>
  <c r="AE23" i="2" s="1"/>
  <c r="C24" i="2"/>
  <c r="AE24" i="2" s="1"/>
  <c r="C25" i="2"/>
  <c r="AE25" i="2" s="1"/>
  <c r="C26" i="2"/>
  <c r="AE26" i="2" s="1"/>
  <c r="C27" i="2"/>
  <c r="AE27" i="2" s="1"/>
  <c r="C28" i="2"/>
  <c r="AE28" i="2" s="1"/>
  <c r="C29" i="2"/>
  <c r="AE29" i="2" s="1"/>
  <c r="C30" i="2"/>
  <c r="AE30" i="2" s="1"/>
  <c r="C31" i="2"/>
  <c r="AE31" i="2" s="1"/>
  <c r="C32" i="2"/>
  <c r="AE32" i="2" s="1"/>
  <c r="C33" i="2"/>
  <c r="AE33" i="2" s="1"/>
  <c r="C34" i="2"/>
  <c r="AE34" i="2" s="1"/>
  <c r="C35" i="2"/>
  <c r="AE35" i="2" s="1"/>
  <c r="C36" i="2"/>
  <c r="AE36" i="2" s="1"/>
  <c r="C37" i="2"/>
  <c r="AE37" i="2" s="1"/>
  <c r="C2" i="11"/>
  <c r="G3" i="11"/>
  <c r="I3" i="11"/>
  <c r="C2" i="10"/>
  <c r="G3" i="10"/>
  <c r="I3" i="10"/>
  <c r="D4" i="12"/>
  <c r="D14" i="12"/>
  <c r="A1" i="14"/>
  <c r="D2" i="14"/>
  <c r="J6" i="11"/>
  <c r="W43" i="2"/>
  <c r="S43" i="2"/>
  <c r="N43" i="2"/>
  <c r="Q43" i="2"/>
  <c r="M43" i="2"/>
  <c r="J43" i="2"/>
  <c r="L43" i="2"/>
  <c r="T43" i="2"/>
  <c r="U43" i="2"/>
  <c r="H43" i="2"/>
  <c r="R43" i="2"/>
  <c r="F43" i="2"/>
  <c r="I43" i="2"/>
  <c r="G43" i="2"/>
  <c r="V43" i="2"/>
  <c r="K43" i="2"/>
  <c r="E25" i="10" l="1"/>
  <c r="E24" i="11"/>
  <c r="E16" i="2"/>
  <c r="E19" i="2"/>
  <c r="D19" i="2"/>
  <c r="AD19" i="2" s="1"/>
  <c r="E17" i="2"/>
  <c r="D17" i="2"/>
  <c r="AD17" i="2" s="1"/>
  <c r="D14" i="2"/>
  <c r="AD14" i="2" s="1"/>
  <c r="D18" i="2"/>
  <c r="AD18" i="2" s="1"/>
  <c r="D16" i="2"/>
  <c r="AD16" i="2" s="1"/>
  <c r="E18" i="2"/>
  <c r="E15" i="2"/>
  <c r="E14" i="2"/>
  <c r="AD26" i="16"/>
  <c r="AE8" i="2"/>
  <c r="AD42" i="16"/>
  <c r="AD22" i="16"/>
  <c r="D27" i="16"/>
  <c r="AD34" i="16"/>
  <c r="AD21" i="16"/>
  <c r="AD30" i="16"/>
  <c r="AD18" i="16"/>
  <c r="AD38" i="16"/>
  <c r="AD29" i="16"/>
  <c r="AD37" i="16"/>
  <c r="AD17" i="16"/>
  <c r="AC15" i="16"/>
  <c r="AC11" i="16"/>
  <c r="AD41" i="16"/>
  <c r="AD33" i="16"/>
  <c r="AD25" i="16"/>
  <c r="AC16" i="16"/>
  <c r="AC14" i="16"/>
  <c r="AC13" i="16"/>
  <c r="AD28" i="16"/>
  <c r="AD40" i="16"/>
  <c r="AD36" i="16"/>
  <c r="AD32" i="16"/>
  <c r="AD24" i="16"/>
  <c r="AD20" i="16"/>
  <c r="AC12" i="16"/>
  <c r="AD39" i="16"/>
  <c r="AD35" i="16"/>
  <c r="AD31" i="16"/>
  <c r="AD27" i="16"/>
  <c r="AD23" i="16"/>
  <c r="AD19" i="16"/>
  <c r="AC10" i="16"/>
  <c r="AA43" i="16"/>
  <c r="Z43" i="16"/>
  <c r="AC9" i="16"/>
  <c r="AB43" i="16"/>
  <c r="Y43" i="16"/>
  <c r="AD8" i="16"/>
  <c r="X43" i="16"/>
  <c r="X44" i="16"/>
  <c r="W43" i="16"/>
  <c r="AD10" i="16"/>
  <c r="S44" i="16"/>
  <c r="O43" i="16"/>
  <c r="S43" i="16"/>
  <c r="K43" i="16"/>
  <c r="L43" i="16"/>
  <c r="G44" i="16"/>
  <c r="T44" i="16"/>
  <c r="H44" i="16"/>
  <c r="M44" i="16"/>
  <c r="L44" i="16"/>
  <c r="T43" i="16"/>
  <c r="U44" i="16"/>
  <c r="H43" i="16"/>
  <c r="J44" i="16"/>
  <c r="Q43" i="16"/>
  <c r="U43" i="16"/>
  <c r="M43" i="16"/>
  <c r="I43" i="16"/>
  <c r="AD11" i="16"/>
  <c r="I44" i="16"/>
  <c r="V44" i="16"/>
  <c r="R43" i="16"/>
  <c r="N44" i="16"/>
  <c r="J43" i="16"/>
  <c r="F44" i="16"/>
  <c r="N43" i="16"/>
  <c r="AD9" i="16"/>
  <c r="F43" i="16"/>
  <c r="V43" i="16"/>
  <c r="AD15" i="16"/>
  <c r="AD16" i="16"/>
  <c r="AD14" i="16"/>
  <c r="AD12" i="16"/>
  <c r="E16" i="10"/>
  <c r="E15" i="10"/>
  <c r="E20" i="10"/>
  <c r="E41" i="10"/>
  <c r="E14" i="11"/>
  <c r="E45" i="10"/>
  <c r="D23" i="2"/>
  <c r="AD23" i="2" s="1"/>
  <c r="E22" i="11"/>
  <c r="E43" i="11"/>
  <c r="E33" i="10"/>
  <c r="E29" i="11"/>
  <c r="E42" i="11"/>
  <c r="E23" i="10"/>
  <c r="E17" i="11"/>
  <c r="D15" i="2"/>
  <c r="AD15" i="2" s="1"/>
  <c r="E14" i="10"/>
  <c r="E31" i="10"/>
  <c r="E17" i="10"/>
  <c r="D28" i="16"/>
  <c r="E44" i="10"/>
  <c r="D40" i="16"/>
  <c r="D38" i="2"/>
  <c r="AD38" i="2" s="1"/>
  <c r="E46" i="10"/>
  <c r="E23" i="11"/>
  <c r="D13" i="16"/>
  <c r="E21" i="11"/>
  <c r="E32" i="10"/>
  <c r="E40" i="10"/>
  <c r="E39" i="10"/>
  <c r="E34" i="11"/>
  <c r="E47" i="11"/>
  <c r="E29" i="10"/>
  <c r="E47" i="10"/>
  <c r="E15" i="11"/>
  <c r="E26" i="11"/>
  <c r="E27" i="11"/>
  <c r="D8" i="16"/>
  <c r="E36" i="10"/>
  <c r="E35" i="10"/>
  <c r="E21" i="10"/>
  <c r="E38" i="11"/>
  <c r="E31" i="11"/>
  <c r="D8" i="2"/>
  <c r="AD8" i="2" s="1"/>
  <c r="E19" i="10"/>
  <c r="E37" i="10"/>
  <c r="E37" i="11"/>
  <c r="E39" i="11"/>
  <c r="D35" i="16"/>
  <c r="E27" i="10"/>
  <c r="E26" i="10"/>
  <c r="E19" i="11"/>
  <c r="D39" i="16"/>
  <c r="D23" i="16"/>
  <c r="E34" i="10"/>
  <c r="E18" i="10"/>
  <c r="E38" i="10"/>
  <c r="E24" i="10"/>
  <c r="E25" i="11"/>
  <c r="E41" i="11"/>
  <c r="E16" i="11"/>
  <c r="E20" i="11"/>
  <c r="E42" i="10"/>
  <c r="E30" i="10"/>
  <c r="E30" i="11"/>
  <c r="E46" i="11"/>
  <c r="E35" i="11"/>
  <c r="D31" i="16"/>
  <c r="E7" i="10"/>
  <c r="J7" i="10" s="1"/>
  <c r="J8" i="10" s="1"/>
  <c r="E7" i="11"/>
  <c r="J7" i="11" s="1"/>
  <c r="J8" i="11" s="1"/>
  <c r="G43" i="16"/>
  <c r="K44" i="16"/>
  <c r="R44" i="16"/>
  <c r="C17" i="23" l="1"/>
  <c r="C16" i="23"/>
  <c r="C15" i="23"/>
  <c r="B33" i="23" l="1"/>
  <c r="F16" i="23"/>
  <c r="B32" i="23"/>
  <c r="F15" i="23"/>
  <c r="B34" i="23"/>
  <c r="F17" i="23"/>
  <c r="F19" i="23" l="1"/>
  <c r="C29" i="23" s="1"/>
</calcChain>
</file>

<file path=xl/sharedStrings.xml><?xml version="1.0" encoding="utf-8"?>
<sst xmlns="http://schemas.openxmlformats.org/spreadsheetml/2006/main" count="1434" uniqueCount="673">
  <si>
    <t>大会申込みの注意</t>
  </si>
  <si>
    <t>　本大会の記録処理および競技プログラムの作成は、コンピューターで処理し実施されます。大会準備にかかる
作業の効率化のためご協力ください。下記の入力注意を参考にし、誤入力のないよう宜しくお願いいたします。</t>
  </si>
  <si>
    <t>最初に申込必要事項シートに、必要事項を入力して下さい。</t>
  </si>
  <si>
    <t>【基本注意】</t>
  </si>
  <si>
    <t>１．Excelを使用してデータを読み取りますので、下記の通り入力しない場合は、正しく読み取れなかったり表示されません。</t>
  </si>
  <si>
    <t>４．シート名は、入力完了後も変更しないでください。</t>
  </si>
  <si>
    <t>１　様式２入力例</t>
  </si>
  <si>
    <t>連番</t>
  </si>
  <si>
    <t>ﾅﾝﾊﾞｰ</t>
  </si>
  <si>
    <t>氏名</t>
  </si>
  <si>
    <t>ﾌﾘｶﾞﾅ</t>
  </si>
  <si>
    <t>学校名</t>
  </si>
  <si>
    <t>学年</t>
  </si>
  <si>
    <t>400R</t>
  </si>
  <si>
    <t>1600R</t>
  </si>
  <si>
    <t>記入例</t>
  </si>
  <si>
    <t>200m</t>
  </si>
  <si>
    <t>23.20</t>
  </si>
  <si>
    <t>400mH</t>
  </si>
  <si>
    <t>ハンマー投</t>
  </si>
  <si>
    <t>２　様式２入力上の注意</t>
  </si>
  <si>
    <t>（１）ナンバー</t>
  </si>
  <si>
    <t>（２）氏名・フリガナ</t>
  </si>
  <si>
    <t>（３）学校名</t>
  </si>
  <si>
    <t>（４）学年</t>
  </si>
  <si>
    <t>（５）参加種目</t>
  </si>
  <si>
    <t>参加種目欄を選択すると種目リストが表示され、実施種目が選択できるようになっています。必ずリストより選択してください。</t>
  </si>
  <si>
    <t>・半角数字と半角記号で入力してください。</t>
  </si>
  <si>
    <t>（８）申込先</t>
  </si>
  <si>
    <t>３　申込方法</t>
  </si>
  <si>
    <t>所属名</t>
  </si>
  <si>
    <t>（正式）</t>
  </si>
  <si>
    <t>（略名）</t>
  </si>
  <si>
    <t>申込責任者</t>
  </si>
  <si>
    <t>氏 名</t>
  </si>
  <si>
    <t>電話(携帯)</t>
  </si>
  <si>
    <t>プログラム掲載顧問名</t>
  </si>
  <si>
    <t>電子データの送付先は</t>
  </si>
  <si>
    <t>(様式１)</t>
  </si>
  <si>
    <t>選手参加申し込み一覧表</t>
  </si>
  <si>
    <t>記入責任者</t>
  </si>
  <si>
    <t>㊞</t>
  </si>
  <si>
    <t>番号</t>
  </si>
  <si>
    <t>氏　　　名</t>
  </si>
  <si>
    <t>学　　　年</t>
  </si>
  <si>
    <t>100m</t>
  </si>
  <si>
    <t>400m</t>
  </si>
  <si>
    <t>800m</t>
  </si>
  <si>
    <t>1500m</t>
  </si>
  <si>
    <t>3000m</t>
  </si>
  <si>
    <t>5000m</t>
  </si>
  <si>
    <t>100mH</t>
  </si>
  <si>
    <t>110mH</t>
  </si>
  <si>
    <t>3000mSC</t>
  </si>
  <si>
    <t>5000mW</t>
  </si>
  <si>
    <t>4×100mR</t>
  </si>
  <si>
    <t>4×400mR</t>
  </si>
  <si>
    <t>走高跳</t>
  </si>
  <si>
    <t>棒高跳</t>
  </si>
  <si>
    <t>走幅跳</t>
  </si>
  <si>
    <t>三段跳</t>
  </si>
  <si>
    <t>砲丸投</t>
  </si>
  <si>
    <t>円盤投</t>
  </si>
  <si>
    <t>やり投</t>
  </si>
  <si>
    <t>※</t>
  </si>
  <si>
    <t>(1)　出場種目欄に○印をつける。</t>
  </si>
  <si>
    <t>(3)　男女別に各１枚提出すること。</t>
  </si>
  <si>
    <t>大会名</t>
  </si>
  <si>
    <t>高校男子</t>
  </si>
  <si>
    <t>（様式２）</t>
  </si>
  <si>
    <t>連絡先</t>
  </si>
  <si>
    <t>名</t>
  </si>
  <si>
    <t>×</t>
  </si>
  <si>
    <t>円　　　＝</t>
  </si>
  <si>
    <t>円</t>
  </si>
  <si>
    <t>３種目</t>
  </si>
  <si>
    <t>合　　計</t>
  </si>
  <si>
    <t>リレー</t>
  </si>
  <si>
    <t>氏　名</t>
  </si>
  <si>
    <t>参加種目</t>
  </si>
  <si>
    <t>高校女子</t>
  </si>
  <si>
    <t>最高記録</t>
  </si>
  <si>
    <t>（様式３）</t>
  </si>
  <si>
    <t>種目名</t>
  </si>
  <si>
    <t>チーム名</t>
  </si>
  <si>
    <t>NO.カード</t>
  </si>
  <si>
    <t>（様式４）</t>
  </si>
  <si>
    <t>学校名（所属名）</t>
  </si>
  <si>
    <t>性別</t>
  </si>
  <si>
    <t>種　　目</t>
  </si>
  <si>
    <t>参加人数</t>
  </si>
  <si>
    <t>男子</t>
  </si>
  <si>
    <t>女子</t>
  </si>
  <si>
    <t>(様式５)</t>
  </si>
  <si>
    <t>参加料納付書</t>
  </si>
  <si>
    <t>記載責任者名</t>
  </si>
  <si>
    <t>５．入力シートセルの、行や列の挿入または削除はしないで下さい。</t>
    <rPh sb="13" eb="14">
      <t>レツ</t>
    </rPh>
    <phoneticPr fontId="51"/>
  </si>
  <si>
    <t>(1)　出場種目欄に●印をつける。</t>
  </si>
  <si>
    <t>参加料</t>
    <rPh sb="0" eb="3">
      <t>サンカリョウ</t>
    </rPh>
    <phoneticPr fontId="51"/>
  </si>
  <si>
    <t>リレー</t>
    <phoneticPr fontId="51"/>
  </si>
  <si>
    <t>ﾁｰﾑ</t>
    <phoneticPr fontId="51"/>
  </si>
  <si>
    <t>参加種目一覧表</t>
    <phoneticPr fontId="51"/>
  </si>
  <si>
    <t>十勝高等学校新人陸上競技大会</t>
    <rPh sb="6" eb="8">
      <t>シンジン</t>
    </rPh>
    <phoneticPr fontId="51"/>
  </si>
  <si>
    <t>所　属</t>
  </si>
  <si>
    <t/>
  </si>
  <si>
    <t>←　この間は自動で入ります　→</t>
    <rPh sb="4" eb="5">
      <t>アイダ</t>
    </rPh>
    <rPh sb="6" eb="8">
      <t>ジドウ</t>
    </rPh>
    <rPh sb="9" eb="10">
      <t>ハイ</t>
    </rPh>
    <phoneticPr fontId="51"/>
  </si>
  <si>
    <t>色つきセルに入力</t>
    <rPh sb="0" eb="1">
      <t>イロ</t>
    </rPh>
    <rPh sb="6" eb="8">
      <t>ニュウリョク</t>
    </rPh>
    <phoneticPr fontId="51"/>
  </si>
  <si>
    <t>帯広柏葉高等学校</t>
  </si>
  <si>
    <t>帯広三条高等学校</t>
  </si>
  <si>
    <t>帯広緑陽高等学校</t>
  </si>
  <si>
    <t>帯広工業高等学校</t>
  </si>
  <si>
    <t>帯広農業高等学校</t>
  </si>
  <si>
    <t>音更高等学校</t>
  </si>
  <si>
    <t>上士幌高等学校</t>
  </si>
  <si>
    <t>鹿追高等学校</t>
  </si>
  <si>
    <t>芽室高等学校</t>
  </si>
  <si>
    <t>清水高等学校</t>
  </si>
  <si>
    <t>大樹高等学校</t>
  </si>
  <si>
    <t>広尾高等学校</t>
  </si>
  <si>
    <t>池田高等学校</t>
  </si>
  <si>
    <t>本別高等学校</t>
  </si>
  <si>
    <t>足寄高等学校</t>
  </si>
  <si>
    <t>帯広北高等学校</t>
  </si>
  <si>
    <t>帯広大谷高等学校</t>
  </si>
  <si>
    <t>白樺学園高等学校</t>
  </si>
  <si>
    <t>帯広南商業高等学校</t>
    <rPh sb="3" eb="5">
      <t>ショウギョウ</t>
    </rPh>
    <phoneticPr fontId="51"/>
  </si>
  <si>
    <t>←リストから選択</t>
    <rPh sb="6" eb="8">
      <t>センタク</t>
    </rPh>
    <phoneticPr fontId="51"/>
  </si>
  <si>
    <t>１種目×（</t>
    <rPh sb="1" eb="3">
      <t>シュモク</t>
    </rPh>
    <phoneticPr fontId="51"/>
  </si>
  <si>
    <t>）チーム</t>
    <phoneticPr fontId="51"/>
  </si>
  <si>
    <t>OP100m</t>
    <phoneticPr fontId="51"/>
  </si>
  <si>
    <t>OP1500m</t>
    <phoneticPr fontId="51"/>
  </si>
  <si>
    <t>OP走幅跳</t>
    <rPh sb="2" eb="5">
      <t>ハバ</t>
    </rPh>
    <phoneticPr fontId="51"/>
  </si>
  <si>
    <t>OP100m</t>
    <phoneticPr fontId="51"/>
  </si>
  <si>
    <t>２種目×（</t>
    <rPh sb="1" eb="3">
      <t>シュモク</t>
    </rPh>
    <phoneticPr fontId="51"/>
  </si>
  <si>
    <t>リレー×（</t>
    <phoneticPr fontId="51"/>
  </si>
  <si>
    <t>）名</t>
    <phoneticPr fontId="51"/>
  </si>
  <si>
    <t>＝</t>
    <phoneticPr fontId="51"/>
  </si>
  <si>
    <t>円</t>
    <rPh sb="0" eb="1">
      <t>エン</t>
    </rPh>
    <phoneticPr fontId="51"/>
  </si>
  <si>
    <t>納入計</t>
    <rPh sb="0" eb="2">
      <t>ノウニュウ</t>
    </rPh>
    <rPh sb="2" eb="3">
      <t>ケイ</t>
    </rPh>
    <phoneticPr fontId="51"/>
  </si>
  <si>
    <t>オープン種目</t>
    <phoneticPr fontId="51"/>
  </si>
  <si>
    <t>オープン種目</t>
    <rPh sb="4" eb="6">
      <t>シュモク</t>
    </rPh>
    <phoneticPr fontId="51"/>
  </si>
  <si>
    <t>(2)　カラーでプリントアウトすること。（Ａ４サイズ）</t>
    <phoneticPr fontId="51"/>
  </si>
  <si>
    <t>・「分」「秒」および「ｍ」は「.」（半角ピリオド）で入力してください。</t>
    <rPh sb="2" eb="3">
      <t>フン</t>
    </rPh>
    <phoneticPr fontId="51"/>
  </si>
  <si>
    <t>幕別清陵高等学校</t>
    <rPh sb="0" eb="2">
      <t>マクベツ</t>
    </rPh>
    <rPh sb="2" eb="4">
      <t>セイリョウ</t>
    </rPh>
    <phoneticPr fontId="51"/>
  </si>
  <si>
    <t>連絡先</t>
    <phoneticPr fontId="51"/>
  </si>
  <si>
    <t>○</t>
    <phoneticPr fontId="51"/>
  </si>
  <si>
    <t>連絡先</t>
    <phoneticPr fontId="51"/>
  </si>
  <si>
    <t>オープン</t>
    <phoneticPr fontId="51"/>
  </si>
  <si>
    <t>帯広柏葉高</t>
  </si>
  <si>
    <t>帯広三条高</t>
  </si>
  <si>
    <t>帯広緑陽高</t>
  </si>
  <si>
    <t>芽室高</t>
  </si>
  <si>
    <t>幕別清陵高</t>
  </si>
  <si>
    <t>鹿追高</t>
  </si>
  <si>
    <t>大樹高</t>
  </si>
  <si>
    <t>広尾高</t>
  </si>
  <si>
    <t>本別高</t>
  </si>
  <si>
    <t>足寄高</t>
  </si>
  <si>
    <t>帯広農業高</t>
  </si>
  <si>
    <t>帯広工業高</t>
  </si>
  <si>
    <t>帯広南商業高</t>
  </si>
  <si>
    <t>清水高</t>
  </si>
  <si>
    <t>池田高</t>
  </si>
  <si>
    <t>帯広大谷高</t>
  </si>
  <si>
    <t>白樺学園高</t>
  </si>
  <si>
    <t>上士幌高</t>
  </si>
  <si>
    <t>帯広北高</t>
  </si>
  <si>
    <t>オープン種目参加数</t>
    <rPh sb="4" eb="6">
      <t>シュモク</t>
    </rPh>
    <rPh sb="6" eb="9">
      <t>サンカスウ</t>
    </rPh>
    <phoneticPr fontId="51"/>
  </si>
  <si>
    <t>男子ｵｰﾌﾟﾝ</t>
    <phoneticPr fontId="51"/>
  </si>
  <si>
    <t>女子ｵｰﾌﾟﾝ</t>
    <phoneticPr fontId="51"/>
  </si>
  <si>
    <t>領　　収　　書</t>
    <rPh sb="0" eb="1">
      <t>リョウ</t>
    </rPh>
    <rPh sb="3" eb="4">
      <t>オサム</t>
    </rPh>
    <rPh sb="6" eb="7">
      <t>ショ</t>
    </rPh>
    <phoneticPr fontId="51"/>
  </si>
  <si>
    <t>高体連十勝支部陸上競技専門部</t>
    <rPh sb="0" eb="3">
      <t>コウタイレン</t>
    </rPh>
    <rPh sb="3" eb="5">
      <t>トカチ</t>
    </rPh>
    <rPh sb="5" eb="7">
      <t>シブ</t>
    </rPh>
    <rPh sb="7" eb="11">
      <t>リクジョウキョウギ</t>
    </rPh>
    <rPh sb="11" eb="14">
      <t>センモンブ</t>
    </rPh>
    <phoneticPr fontId="1"/>
  </si>
  <si>
    <t>　　専門委員長　高　澤　　　健</t>
    <rPh sb="2" eb="4">
      <t>センモン</t>
    </rPh>
    <rPh sb="4" eb="7">
      <t>イインチョウ</t>
    </rPh>
    <rPh sb="8" eb="9">
      <t>タカ</t>
    </rPh>
    <rPh sb="10" eb="11">
      <t>サワ</t>
    </rPh>
    <rPh sb="14" eb="15">
      <t>ケン</t>
    </rPh>
    <phoneticPr fontId="1"/>
  </si>
  <si>
    <t>　　　として、上記正に領収いたしました</t>
    <phoneticPr fontId="1"/>
  </si>
  <si>
    <t>音更高</t>
  </si>
  <si>
    <t>110mJH</t>
    <phoneticPr fontId="51"/>
  </si>
  <si>
    <t>100mYH</t>
    <phoneticPr fontId="51"/>
  </si>
  <si>
    <t>切り取らずにそのまま提出下さい。</t>
    <rPh sb="0" eb="1">
      <t>キ</t>
    </rPh>
    <rPh sb="2" eb="3">
      <t>ト</t>
    </rPh>
    <rPh sb="10" eb="12">
      <t>テイシュツ</t>
    </rPh>
    <rPh sb="12" eb="13">
      <t>クダ</t>
    </rPh>
    <phoneticPr fontId="51"/>
  </si>
  <si>
    <t>様</t>
    <rPh sb="0" eb="1">
      <t>サマ</t>
    </rPh>
    <phoneticPr fontId="51"/>
  </si>
  <si>
    <r>
      <t>O</t>
    </r>
    <r>
      <rPr>
        <sz val="10"/>
        <rFont val="HGｺﾞｼｯｸM"/>
        <family val="3"/>
        <charset val="128"/>
      </rPr>
      <t>P100m</t>
    </r>
    <phoneticPr fontId="51"/>
  </si>
  <si>
    <r>
      <t>O</t>
    </r>
    <r>
      <rPr>
        <sz val="10"/>
        <rFont val="HGｺﾞｼｯｸM"/>
        <family val="3"/>
        <charset val="128"/>
      </rPr>
      <t>P1500m</t>
    </r>
    <phoneticPr fontId="51"/>
  </si>
  <si>
    <r>
      <t>O</t>
    </r>
    <r>
      <rPr>
        <sz val="10"/>
        <rFont val="HGｺﾞｼｯｸM"/>
        <family val="3"/>
        <charset val="128"/>
      </rPr>
      <t>P走幅跳</t>
    </r>
    <rPh sb="2" eb="5">
      <t>ハバ</t>
    </rPh>
    <phoneticPr fontId="51"/>
  </si>
  <si>
    <t>OPやり投</t>
    <rPh sb="4" eb="5">
      <t>ナ</t>
    </rPh>
    <phoneticPr fontId="51"/>
  </si>
  <si>
    <t>参加数</t>
    <rPh sb="0" eb="3">
      <t>サンカスウ</t>
    </rPh>
    <phoneticPr fontId="51"/>
  </si>
  <si>
    <t>OPやり投</t>
    <rPh sb="4" eb="5">
      <t>トウ</t>
    </rPh>
    <phoneticPr fontId="51"/>
  </si>
  <si>
    <t>○</t>
    <phoneticPr fontId="51"/>
  </si>
  <si>
    <t>4×400mR</t>
    <phoneticPr fontId="51"/>
  </si>
  <si>
    <t>学校名</t>
    <rPh sb="0" eb="3">
      <t>ガッコウメイ</t>
    </rPh>
    <phoneticPr fontId="51"/>
  </si>
  <si>
    <t>部員氏名</t>
    <rPh sb="0" eb="2">
      <t>ブイン</t>
    </rPh>
    <rPh sb="2" eb="4">
      <t>シメイ</t>
    </rPh>
    <phoneticPr fontId="51"/>
  </si>
  <si>
    <t>学年</t>
    <rPh sb="0" eb="2">
      <t>ガクネン</t>
    </rPh>
    <phoneticPr fontId="51"/>
  </si>
  <si>
    <t>性別</t>
    <rPh sb="0" eb="2">
      <t>セイベツ</t>
    </rPh>
    <phoneticPr fontId="51"/>
  </si>
  <si>
    <t>区分</t>
    <rPh sb="0" eb="2">
      <t>クブン</t>
    </rPh>
    <phoneticPr fontId="51"/>
  </si>
  <si>
    <t>審判可能日</t>
    <rPh sb="0" eb="2">
      <t>シンパン</t>
    </rPh>
    <rPh sb="2" eb="4">
      <t>カノウ</t>
    </rPh>
    <rPh sb="4" eb="5">
      <t>ビ</t>
    </rPh>
    <phoneticPr fontId="51"/>
  </si>
  <si>
    <t>他</t>
    <rPh sb="0" eb="1">
      <t>ホカ</t>
    </rPh>
    <phoneticPr fontId="51"/>
  </si>
  <si>
    <t>　参加料　１種目1500 円　２種目2000円　リレー１チーム2000 円
※１種目＋オープン種目2000円、２種目＋オープン種目2500円</t>
    <rPh sb="6" eb="8">
      <t>シュモク</t>
    </rPh>
    <rPh sb="16" eb="18">
      <t>シュモク</t>
    </rPh>
    <rPh sb="22" eb="23">
      <t>エン</t>
    </rPh>
    <rPh sb="40" eb="42">
      <t>シュモク</t>
    </rPh>
    <rPh sb="47" eb="49">
      <t>シュモク</t>
    </rPh>
    <rPh sb="53" eb="54">
      <t>エン</t>
    </rPh>
    <rPh sb="56" eb="58">
      <t>シュモク</t>
    </rPh>
    <rPh sb="63" eb="65">
      <t>シュモク</t>
    </rPh>
    <rPh sb="69" eb="70">
      <t>エン</t>
    </rPh>
    <phoneticPr fontId="51"/>
  </si>
  <si>
    <t>記録</t>
    <rPh sb="0" eb="2">
      <t>キロク</t>
    </rPh>
    <phoneticPr fontId="51"/>
  </si>
  <si>
    <t>資格記録は前年度4/1から申込日までの最高記録を入力。リレー1，2年生のみのチームでの記録を入力。</t>
    <rPh sb="0" eb="2">
      <t>シカク</t>
    </rPh>
    <rPh sb="2" eb="4">
      <t>キロク</t>
    </rPh>
    <rPh sb="5" eb="8">
      <t>ゼンネンド</t>
    </rPh>
    <rPh sb="13" eb="15">
      <t>モウシコミ</t>
    </rPh>
    <rPh sb="15" eb="16">
      <t>ヒ</t>
    </rPh>
    <rPh sb="19" eb="21">
      <t>サイコウ</t>
    </rPh>
    <rPh sb="21" eb="23">
      <t>キロク</t>
    </rPh>
    <rPh sb="24" eb="26">
      <t>ニュウリョク</t>
    </rPh>
    <rPh sb="33" eb="35">
      <t>ネンセイ</t>
    </rPh>
    <rPh sb="43" eb="45">
      <t>キロク</t>
    </rPh>
    <rPh sb="46" eb="48">
      <t>ニュウリョク</t>
    </rPh>
    <phoneticPr fontId="51"/>
  </si>
  <si>
    <t>３種目×（</t>
    <rPh sb="1" eb="3">
      <t>シュモク</t>
    </rPh>
    <phoneticPr fontId="51"/>
  </si>
  <si>
    <t>予選会種目1</t>
    <rPh sb="0" eb="3">
      <t>ヨセンカイ</t>
    </rPh>
    <rPh sb="3" eb="5">
      <t>シュモク</t>
    </rPh>
    <phoneticPr fontId="51"/>
  </si>
  <si>
    <t>予選会種目2</t>
    <rPh sb="0" eb="3">
      <t>ヨセンカイ</t>
    </rPh>
    <rPh sb="3" eb="5">
      <t>シュモク</t>
    </rPh>
    <phoneticPr fontId="51"/>
  </si>
  <si>
    <t>予選会種目1</t>
    <rPh sb="0" eb="3">
      <t>ヨセンカイ</t>
    </rPh>
    <phoneticPr fontId="51"/>
  </si>
  <si>
    <t>参加種目</t>
    <phoneticPr fontId="51"/>
  </si>
  <si>
    <t>1500m</t>
    <phoneticPr fontId="51"/>
  </si>
  <si>
    <t>400m</t>
    <phoneticPr fontId="51"/>
  </si>
  <si>
    <t>OP走幅跳</t>
    <rPh sb="2" eb="3">
      <t>ソウ</t>
    </rPh>
    <rPh sb="3" eb="5">
      <t>ハバトビ</t>
    </rPh>
    <phoneticPr fontId="51"/>
  </si>
  <si>
    <t>5.90</t>
    <phoneticPr fontId="51"/>
  </si>
  <si>
    <t>53.10</t>
    <phoneticPr fontId="51"/>
  </si>
  <si>
    <t>5000m</t>
    <phoneticPr fontId="51"/>
  </si>
  <si>
    <t>4,22.34</t>
    <phoneticPr fontId="51"/>
  </si>
  <si>
    <t>16.35.00</t>
    <phoneticPr fontId="51"/>
  </si>
  <si>
    <t>○</t>
    <phoneticPr fontId="51"/>
  </si>
  <si>
    <t>3,33.33</t>
    <phoneticPr fontId="51"/>
  </si>
  <si>
    <t>○</t>
    <phoneticPr fontId="51"/>
  </si>
  <si>
    <t>十勝　　晴</t>
    <rPh sb="4" eb="5">
      <t>ハ</t>
    </rPh>
    <phoneticPr fontId="51"/>
  </si>
  <si>
    <t>ﾄｶﾁ ﾊﾙ</t>
    <phoneticPr fontId="51"/>
  </si>
  <si>
    <t>帯広一太郎</t>
    <rPh sb="0" eb="2">
      <t>オビヒロ</t>
    </rPh>
    <rPh sb="2" eb="5">
      <t>イチタロウ</t>
    </rPh>
    <phoneticPr fontId="51"/>
  </si>
  <si>
    <t>ｵﾋﾞﾋﾛ ｲﾁﾀﾛｳ</t>
    <phoneticPr fontId="51"/>
  </si>
  <si>
    <t>帯広三条</t>
    <rPh sb="2" eb="4">
      <t>サンジョウ</t>
    </rPh>
    <phoneticPr fontId="51"/>
  </si>
  <si>
    <t>帯広三条</t>
    <rPh sb="0" eb="4">
      <t>オビヒロサンジョウ</t>
    </rPh>
    <phoneticPr fontId="51"/>
  </si>
  <si>
    <t>10hsrikusen@gmail.com</t>
    <phoneticPr fontId="51"/>
  </si>
  <si>
    <t>帯広農高</t>
  </si>
  <si>
    <t>帯広南商高</t>
  </si>
  <si>
    <t>今大会が初めての大会出場となる選手はナンバー登録が必要になります。事前に陸連登録も必要です。</t>
    <rPh sb="33" eb="35">
      <t>ジゼン</t>
    </rPh>
    <rPh sb="36" eb="38">
      <t>リクレン</t>
    </rPh>
    <rPh sb="38" eb="40">
      <t>トウロク</t>
    </rPh>
    <rPh sb="41" eb="43">
      <t>ヒツヨウ</t>
    </rPh>
    <phoneticPr fontId="51"/>
  </si>
  <si>
    <t>オープン種目については要項をご確認下さい。</t>
    <rPh sb="4" eb="6">
      <t>シュモク</t>
    </rPh>
    <rPh sb="11" eb="13">
      <t>ヨウコウ</t>
    </rPh>
    <rPh sb="15" eb="17">
      <t>カクニン</t>
    </rPh>
    <rPh sb="17" eb="18">
      <t>クダ</t>
    </rPh>
    <phoneticPr fontId="51"/>
  </si>
  <si>
    <r>
      <t>【入力例】　10秒10　→　</t>
    </r>
    <r>
      <rPr>
        <sz val="12"/>
        <rFont val="Arial Black"/>
        <family val="2"/>
      </rPr>
      <t>10.10</t>
    </r>
    <r>
      <rPr>
        <sz val="11"/>
        <rFont val="HGSｺﾞｼｯｸM"/>
        <family val="3"/>
        <charset val="128"/>
      </rPr>
      <t>　　　1分59秒00　→　</t>
    </r>
    <r>
      <rPr>
        <sz val="12"/>
        <rFont val="Arial Black"/>
        <family val="2"/>
      </rPr>
      <t>1.59.00</t>
    </r>
    <r>
      <rPr>
        <sz val="11"/>
        <rFont val="HGSｺﾞｼｯｸM"/>
        <family val="3"/>
        <charset val="128"/>
      </rPr>
      <t>　　　15分30秒54　→　</t>
    </r>
    <r>
      <rPr>
        <sz val="12"/>
        <rFont val="Arial Black"/>
        <family val="2"/>
      </rPr>
      <t>15.30.54</t>
    </r>
    <r>
      <rPr>
        <sz val="11"/>
        <rFont val="HGSｺﾞｼｯｸM"/>
        <family val="3"/>
        <charset val="128"/>
      </rPr>
      <t>　　　4ｍ43　→　</t>
    </r>
    <r>
      <rPr>
        <sz val="12"/>
        <rFont val="Arial Black"/>
        <family val="2"/>
      </rPr>
      <t>4.43</t>
    </r>
    <phoneticPr fontId="51"/>
  </si>
  <si>
    <t>（６）リレー</t>
    <phoneticPr fontId="51"/>
  </si>
  <si>
    <t>（７）資格記録</t>
    <rPh sb="3" eb="5">
      <t>シカク</t>
    </rPh>
    <rPh sb="5" eb="7">
      <t>キロク</t>
    </rPh>
    <phoneticPr fontId="51"/>
  </si>
  <si>
    <t>リレーメンバーには○をリストより選択入力し、以下の(７)に従って記録を入力してください。「リレー」タグのメンバー表は自動で作成されます。</t>
    <rPh sb="22" eb="24">
      <t>イカ</t>
    </rPh>
    <rPh sb="29" eb="30">
      <t>シタガ</t>
    </rPh>
    <rPh sb="32" eb="34">
      <t>キロク</t>
    </rPh>
    <rPh sb="35" eb="37">
      <t>ニュウリョク</t>
    </rPh>
    <rPh sb="56" eb="57">
      <t>ヒョウ</t>
    </rPh>
    <rPh sb="58" eb="60">
      <t>ジドウ</t>
    </rPh>
    <rPh sb="61" eb="63">
      <t>サクセイ</t>
    </rPh>
    <phoneticPr fontId="51"/>
  </si>
  <si>
    <t>（８）その他</t>
    <rPh sb="5" eb="6">
      <t>タ</t>
    </rPh>
    <phoneticPr fontId="51"/>
  </si>
  <si>
    <t>申込必要事項および様式２を入力すると、様式１（一覧）、３（リレー）、４（参加人数）、５（納付書）が自動作成されます。</t>
    <rPh sb="0" eb="2">
      <t>モウシコミ</t>
    </rPh>
    <rPh sb="2" eb="4">
      <t>ヒツヨウ</t>
    </rPh>
    <rPh sb="4" eb="6">
      <t>ジコウ</t>
    </rPh>
    <rPh sb="9" eb="11">
      <t>ヨウシキ</t>
    </rPh>
    <rPh sb="13" eb="15">
      <t>ニュウリョク</t>
    </rPh>
    <rPh sb="19" eb="21">
      <t>ヨウシキ</t>
    </rPh>
    <rPh sb="23" eb="25">
      <t>イチラン</t>
    </rPh>
    <rPh sb="36" eb="38">
      <t>サンカ</t>
    </rPh>
    <rPh sb="38" eb="40">
      <t>ニンズウ</t>
    </rPh>
    <rPh sb="44" eb="47">
      <t>ノウフショ</t>
    </rPh>
    <rPh sb="49" eb="51">
      <t>ジドウ</t>
    </rPh>
    <rPh sb="51" eb="53">
      <t>サクセイ</t>
    </rPh>
    <phoneticPr fontId="51"/>
  </si>
  <si>
    <t>帯広工高</t>
  </si>
  <si>
    <t>ﾔﾏｷ ﾖｳｲﾁﾛｳ</t>
  </si>
  <si>
    <t>佐藤　聖人</t>
  </si>
  <si>
    <t>ｻﾄｳ ｷﾖﾄ</t>
  </si>
  <si>
    <t>荒木　優楽</t>
  </si>
  <si>
    <t>ｱﾗｷ ﾕﾗ</t>
  </si>
  <si>
    <t>伊藤　　蓮</t>
  </si>
  <si>
    <t>ｲﾄｳ ﾚﾝ</t>
  </si>
  <si>
    <t>梅津　雄飛</t>
  </si>
  <si>
    <t>ｳﾒﾂ ﾕｳﾋ</t>
  </si>
  <si>
    <t>大道　　楓</t>
  </si>
  <si>
    <t>ｵｵﾐﾁ ｶｴﾃﾞ</t>
  </si>
  <si>
    <t>今野　陽翔</t>
  </si>
  <si>
    <t>ｺﾝﾉ ﾊﾙﾄ</t>
  </si>
  <si>
    <t>佐藤　泰雅</t>
  </si>
  <si>
    <t>ｻﾄｳ ﾀｲｶﾞ</t>
  </si>
  <si>
    <t>佐藤　澄空</t>
  </si>
  <si>
    <t>ｻﾄｳ ｿﾗ</t>
  </si>
  <si>
    <t>佐藤　晴人</t>
  </si>
  <si>
    <t>ｻﾄｳ ﾊﾙﾄ</t>
  </si>
  <si>
    <t>下野　杏慈</t>
  </si>
  <si>
    <t>ｼﾓﾉ ｱﾝｼﾞ</t>
  </si>
  <si>
    <t>ﾀｶｸﾗ ｼｭﾝｷ</t>
  </si>
  <si>
    <t>田中　　旬</t>
  </si>
  <si>
    <t>ﾀﾅｶ ｼｭﾝ</t>
  </si>
  <si>
    <t>中島　颯汰</t>
  </si>
  <si>
    <t>ﾅｶｼﾏ ｿｳﾀ</t>
  </si>
  <si>
    <t>夏井　　優</t>
  </si>
  <si>
    <t>ﾅﾂｲ ﾕｳ</t>
  </si>
  <si>
    <t>野々村太茂</t>
  </si>
  <si>
    <t>ﾉﾉﾑﾗ ﾀﾓ</t>
  </si>
  <si>
    <t>松本　聡哉</t>
  </si>
  <si>
    <t>ﾏﾂﾓﾄ ｿｳﾔ</t>
  </si>
  <si>
    <t>宗田　璃空</t>
  </si>
  <si>
    <t>ﾑﾈﾀ ﾘｸ</t>
  </si>
  <si>
    <t>村上　天真</t>
  </si>
  <si>
    <t>ﾑﾗｶﾐ ﾃﾝﾏ</t>
  </si>
  <si>
    <t>山久保健琉</t>
  </si>
  <si>
    <t>ﾔﾏｸﾎﾞ ﾀｹﾙ</t>
  </si>
  <si>
    <t>白濱　良太</t>
  </si>
  <si>
    <t>ｼﾗﾊﾏ ﾘｮｳﾀ</t>
  </si>
  <si>
    <t>山田　和生</t>
  </si>
  <si>
    <t>ﾔﾏﾀﾞ ｶｽﾞｷ</t>
  </si>
  <si>
    <t>風間　鉄生</t>
  </si>
  <si>
    <t>ｶｻﾞﾏ ﾃｯｼｮｳ</t>
  </si>
  <si>
    <t>照沼直太朗</t>
  </si>
  <si>
    <t>ﾃﾙﾇﾏ ﾅｵﾀﾛｳ</t>
  </si>
  <si>
    <t>長田　依吹</t>
  </si>
  <si>
    <t>ﾅｶﾞﾀ ｲﾌﾞｷ</t>
  </si>
  <si>
    <t>大井　侑昊</t>
  </si>
  <si>
    <t>ｵｵｲ ﾕｳﾗ</t>
  </si>
  <si>
    <t>稲見　周悟</t>
  </si>
  <si>
    <t>山田　　渉</t>
  </si>
  <si>
    <t>ﾔﾏﾀﾞ ｱﾕﾑ</t>
  </si>
  <si>
    <t>東福寺快心</t>
  </si>
  <si>
    <t>ﾄｳﾌｸｼﾞ ｶｲｼﾝ</t>
  </si>
  <si>
    <t>永井　登真</t>
  </si>
  <si>
    <t>ﾅｶﾞｲ ﾄｳﾏ</t>
  </si>
  <si>
    <t>武田　煌生</t>
  </si>
  <si>
    <t>ﾀｹﾀﾞ ｺｳｾｲ</t>
  </si>
  <si>
    <t>小林　柔太</t>
  </si>
  <si>
    <t>ｺﾊﾞﾔｼ ﾅｵﾀ</t>
  </si>
  <si>
    <t>ﾖｼﾀﾞ ﾊﾙﾄ</t>
  </si>
  <si>
    <t>ｺﾝﾉ ｹﾝﾀﾛｳ</t>
  </si>
  <si>
    <t>赤間　聡太</t>
  </si>
  <si>
    <t>ｱｶﾏ ｿｳﾀ</t>
  </si>
  <si>
    <t>神谷　悠翔</t>
  </si>
  <si>
    <t>ｶﾐﾔ ﾋｻﾄ</t>
  </si>
  <si>
    <t>ﾜﾀﾅﾍﾞ ﾀｶﾕｷ</t>
  </si>
  <si>
    <t>杉本　峻埜</t>
  </si>
  <si>
    <t>ｽｷﾞﾓﾄ ｼｭﾝﾔ</t>
  </si>
  <si>
    <t>ｽｽﾞｷ ﾋﾛﾄ</t>
  </si>
  <si>
    <t>松本　翔太</t>
  </si>
  <si>
    <t>ﾏﾂﾓﾄ ｼｮｳﾀ</t>
  </si>
  <si>
    <t>原田　　築</t>
  </si>
  <si>
    <t>梶澤　良介</t>
  </si>
  <si>
    <t>ｶｼﾞｻﾜ ﾘｮｳｽｹ</t>
  </si>
  <si>
    <t>加藤　哲太</t>
  </si>
  <si>
    <t>ｶﾄｳ ﾃｯﾀ</t>
  </si>
  <si>
    <t>島貫　　真</t>
  </si>
  <si>
    <t>ｼﾏﾇｷ ﾏｺﾄ</t>
  </si>
  <si>
    <t>根本　紫琉</t>
  </si>
  <si>
    <t>ﾈﾓﾄ ｼﾘｭｳ</t>
  </si>
  <si>
    <t>浅野　塁仁</t>
  </si>
  <si>
    <t>ｱｻﾉ ﾙｲﾄ</t>
  </si>
  <si>
    <t>福原　琉心</t>
  </si>
  <si>
    <t>ﾌｸﾊﾗ ﾘｭｳｼﾝ</t>
  </si>
  <si>
    <t>雄谷　　燿</t>
  </si>
  <si>
    <t>ｵｵﾔ ｱｷ</t>
  </si>
  <si>
    <t>上谷　勇斗</t>
  </si>
  <si>
    <t>ｶﾐﾔ ﾕｳﾄ</t>
  </si>
  <si>
    <t>鈴木　尊大</t>
  </si>
  <si>
    <t>ｽｽﾞｷ ﾄｳﾀ</t>
  </si>
  <si>
    <t>桐山　泰造</t>
  </si>
  <si>
    <t>ｷﾘﾔﾏ ﾀｲｿﾞｳ</t>
  </si>
  <si>
    <t>ｲｼｻﾞｷ ﾉﾌﾞﾕｷ</t>
  </si>
  <si>
    <t>ﾙｲｹ ﾕｳﾔ</t>
  </si>
  <si>
    <t>ｼﾐｽﾞ ｹｲｽｹ</t>
  </si>
  <si>
    <t>ﾄﾞｳﾄｳ ｵｳﾀﾛｳ</t>
  </si>
  <si>
    <t>東　十知朗</t>
  </si>
  <si>
    <t>ﾋｶﾞｼ ﾄﾁﾛｳ</t>
  </si>
  <si>
    <t>ｱﾗｲ ﾐﾅﾄ</t>
  </si>
  <si>
    <t>ｲﾄｳ ﾊﾔﾃ</t>
  </si>
  <si>
    <t>ﾓﾉﾐ ｶﾅﾀ</t>
  </si>
  <si>
    <t>ｼﾏｶﾂ ﾘｸ</t>
  </si>
  <si>
    <t>ﾜﾀﾅﾍﾞ ｿｳﾀ</t>
  </si>
  <si>
    <t>ﾆｼｵ ﾊﾔﾄ</t>
  </si>
  <si>
    <t>ｱﾝﾄﾞｳ ｹｲｽｹ</t>
  </si>
  <si>
    <t>ｶﾏﾀﾞ ｺｳｷ</t>
  </si>
  <si>
    <t>ﾊﾔｶﾜ ｼｮｳｺﾞ</t>
  </si>
  <si>
    <t>ｵｵﾀ ﾕｳｼ</t>
  </si>
  <si>
    <t>ｲﾄｳ ﾐｽﾞｷ</t>
  </si>
  <si>
    <t>ﾊﾔｼ ｽﾊﾞﾙ</t>
  </si>
  <si>
    <t>ﾐｼﾏ ﾀｶﾄ</t>
  </si>
  <si>
    <t>ﾑﾗﾀ ｺｳｷ</t>
  </si>
  <si>
    <t>ｽｶﾞｲ ｺｳｾｲ</t>
  </si>
  <si>
    <t>ｸﾓﾄ ｻｴ</t>
  </si>
  <si>
    <t>工藤奈津美</t>
  </si>
  <si>
    <t>ｸﾄﾞｳ ﾅﾂﾐ</t>
  </si>
  <si>
    <t>鳥宮　那由</t>
  </si>
  <si>
    <t>ﾄﾘﾐﾔ ﾅﾕ</t>
  </si>
  <si>
    <t>川内　結笑</t>
  </si>
  <si>
    <t>ｶﾜﾁ ﾕｴ</t>
  </si>
  <si>
    <t>ﾔﾏｸﾞﾁ ｴﾏ</t>
  </si>
  <si>
    <t>的場　紘香</t>
  </si>
  <si>
    <t>ﾏﾄﾊﾞ ﾋﾛｶ</t>
  </si>
  <si>
    <t>中橋　奏瑛</t>
  </si>
  <si>
    <t>ﾅｶﾊｼ ｶﾅｴ</t>
  </si>
  <si>
    <t>三上　芽生</t>
  </si>
  <si>
    <t>ﾐｶﾐ ﾒｲ</t>
  </si>
  <si>
    <t>水戸　愛梨</t>
  </si>
  <si>
    <t>ﾐﾄ ｱｲﾘ</t>
  </si>
  <si>
    <t>山根　楓來</t>
  </si>
  <si>
    <t>ﾔﾏﾈ ｶｴﾗ</t>
  </si>
  <si>
    <t>青井　優里</t>
  </si>
  <si>
    <t>ｱｵｲ ﾕｳﾘ</t>
  </si>
  <si>
    <t>松永　明莉</t>
  </si>
  <si>
    <t>ﾏﾂﾅｶﾞ ｱｶﾘ</t>
  </si>
  <si>
    <t>山口　　結</t>
  </si>
  <si>
    <t>ﾔﾏｸﾞﾁ ﾕｲ</t>
  </si>
  <si>
    <t>ｲﾜﾀ ﾓﾓｺ</t>
  </si>
  <si>
    <t>香田　徠楓</t>
  </si>
  <si>
    <t>ｺｳﾀﾞ ﾗｲｶ</t>
  </si>
  <si>
    <t>木本　梛智</t>
  </si>
  <si>
    <t>ｷﾓﾄ ﾅﾁ</t>
  </si>
  <si>
    <t>伊在井千容</t>
  </si>
  <si>
    <t>ｲｻﾞｲ ﾁﾋﾛ</t>
  </si>
  <si>
    <t>鈴木　　凜</t>
  </si>
  <si>
    <t>ｽｽﾞｷ ﾘﾝ</t>
  </si>
  <si>
    <t>ﾔﾏｸﾞﾁ ｺｺﾅ</t>
  </si>
  <si>
    <t>井出　愛美</t>
  </si>
  <si>
    <t>ｲﾃﾞ ﾏﾅﾐ</t>
  </si>
  <si>
    <t>ﾏﾁﾀﾞ ｺﾊﾈ</t>
  </si>
  <si>
    <t>ﾌｼﾞﾀ ｺﾄﾎ</t>
  </si>
  <si>
    <t>ｻﾄｳ ﾅﾂｷ</t>
  </si>
  <si>
    <r>
      <t>当日参加できる</t>
    </r>
    <r>
      <rPr>
        <sz val="12"/>
        <color rgb="FFFF0000"/>
        <rFont val="HGPｺﾞｼｯｸE"/>
        <family val="3"/>
        <charset val="128"/>
      </rPr>
      <t>補助員（３年生やマネージャー）</t>
    </r>
    <r>
      <rPr>
        <sz val="12"/>
        <color indexed="8"/>
        <rFont val="HGPｺﾞｼｯｸE"/>
        <family val="3"/>
        <charset val="128"/>
      </rPr>
      <t>を記入してください。</t>
    </r>
    <rPh sb="0" eb="2">
      <t>トウジツ</t>
    </rPh>
    <rPh sb="2" eb="4">
      <t>サンカ</t>
    </rPh>
    <rPh sb="7" eb="10">
      <t>ホジョイン</t>
    </rPh>
    <rPh sb="12" eb="14">
      <t>ネンセイ</t>
    </rPh>
    <rPh sb="23" eb="25">
      <t>キニュウ</t>
    </rPh>
    <phoneticPr fontId="51"/>
  </si>
  <si>
    <r>
      <t>当日参加できる</t>
    </r>
    <r>
      <rPr>
        <sz val="12"/>
        <color rgb="FFFF0000"/>
        <rFont val="HGPｺﾞｼｯｸE"/>
        <family val="3"/>
        <charset val="128"/>
      </rPr>
      <t>Ｃ級審判員</t>
    </r>
    <r>
      <rPr>
        <sz val="12"/>
        <color indexed="8"/>
        <rFont val="HGPｺﾞｼｯｸE"/>
        <family val="3"/>
        <charset val="128"/>
      </rPr>
      <t>を記入してください。</t>
    </r>
    <rPh sb="0" eb="2">
      <t>トウジツ</t>
    </rPh>
    <rPh sb="2" eb="4">
      <t>サンカ</t>
    </rPh>
    <rPh sb="8" eb="9">
      <t>キュウ</t>
    </rPh>
    <rPh sb="9" eb="11">
      <t>シンパン</t>
    </rPh>
    <rPh sb="11" eb="12">
      <t>イン</t>
    </rPh>
    <rPh sb="13" eb="15">
      <t>キニュウ</t>
    </rPh>
    <phoneticPr fontId="51"/>
  </si>
  <si>
    <t>顧問名</t>
    <rPh sb="0" eb="2">
      <t>コモン</t>
    </rPh>
    <rPh sb="2" eb="3">
      <t>メイ</t>
    </rPh>
    <phoneticPr fontId="51"/>
  </si>
  <si>
    <t>２．入力するのは色のついたタグのシートです。（申込必要事項、様式２男女入力、Ｃ級審判・補助員名簿）</t>
    <rPh sb="8" eb="9">
      <t>イロ</t>
    </rPh>
    <rPh sb="23" eb="24">
      <t>モウ</t>
    </rPh>
    <rPh sb="24" eb="25">
      <t>コ</t>
    </rPh>
    <rPh sb="25" eb="27">
      <t>ヒツヨウ</t>
    </rPh>
    <rPh sb="27" eb="29">
      <t>ジコウ</t>
    </rPh>
    <rPh sb="30" eb="32">
      <t>ヨウシキ</t>
    </rPh>
    <rPh sb="33" eb="35">
      <t>ダンジョ</t>
    </rPh>
    <rPh sb="35" eb="37">
      <t>ニュウリョク</t>
    </rPh>
    <rPh sb="39" eb="40">
      <t>キュウ</t>
    </rPh>
    <rPh sb="40" eb="42">
      <t>シンパン</t>
    </rPh>
    <rPh sb="43" eb="46">
      <t>ホジョイン</t>
    </rPh>
    <rPh sb="46" eb="48">
      <t>メイボ</t>
    </rPh>
    <phoneticPr fontId="51"/>
  </si>
  <si>
    <t>(金) １６：００</t>
    <phoneticPr fontId="51"/>
  </si>
  <si>
    <r>
      <rPr>
        <sz val="12"/>
        <rFont val="HGSｺﾞｼｯｸM"/>
        <family val="3"/>
        <charset val="128"/>
      </rPr>
      <t>その場合はナンバーの欄に</t>
    </r>
    <r>
      <rPr>
        <sz val="12"/>
        <color rgb="FFFF0000"/>
        <rFont val="HGPｺﾞｼｯｸE"/>
        <family val="3"/>
        <charset val="128"/>
      </rPr>
      <t>900番台の任意の番号を入力する</t>
    </r>
    <r>
      <rPr>
        <sz val="12"/>
        <rFont val="HGSｺﾞｼｯｸM"/>
        <family val="3"/>
        <charset val="128"/>
      </rPr>
      <t>とともに、専門部高澤へご一報下さい。</t>
    </r>
    <rPh sb="15" eb="17">
      <t>バンダイ</t>
    </rPh>
    <rPh sb="18" eb="20">
      <t>ニンイ</t>
    </rPh>
    <rPh sb="21" eb="23">
      <t>バンゴウ</t>
    </rPh>
    <rPh sb="24" eb="26">
      <t>ニュウリョク</t>
    </rPh>
    <phoneticPr fontId="51"/>
  </si>
  <si>
    <r>
      <rPr>
        <sz val="12"/>
        <color rgb="FFFF0000"/>
        <rFont val="HGPｺﾞｼｯｸE"/>
        <family val="3"/>
        <charset val="128"/>
      </rPr>
      <t>必ずナンバーの若い順に入力</t>
    </r>
    <r>
      <rPr>
        <sz val="11"/>
        <rFont val="HGSｺﾞｼｯｸM"/>
        <family val="3"/>
        <charset val="128"/>
      </rPr>
      <t>して下さい。そうしないとリレーの表がうまく反映されなくなります。</t>
    </r>
    <rPh sb="0" eb="1">
      <t>カナラ</t>
    </rPh>
    <rPh sb="7" eb="8">
      <t>ワカ</t>
    </rPh>
    <rPh sb="9" eb="10">
      <t>ジュン</t>
    </rPh>
    <rPh sb="11" eb="13">
      <t>ニュウリョク</t>
    </rPh>
    <rPh sb="15" eb="16">
      <t>クダ</t>
    </rPh>
    <rPh sb="29" eb="30">
      <t>ヒョウ</t>
    </rPh>
    <rPh sb="34" eb="36">
      <t>ハンエイ</t>
    </rPh>
    <phoneticPr fontId="51"/>
  </si>
  <si>
    <r>
      <t>ナンバーを入力すると自動で入ります。</t>
    </r>
    <r>
      <rPr>
        <sz val="12"/>
        <color rgb="FFFF0000"/>
        <rFont val="HGPｺﾞｼｯｸE"/>
        <family val="3"/>
        <charset val="128"/>
      </rPr>
      <t>(1)の新規の選手は</t>
    </r>
    <r>
      <rPr>
        <sz val="12"/>
        <color rgb="FFFF0000"/>
        <rFont val="HGSｺﾞｼｯｸE"/>
        <family val="3"/>
        <charset val="128"/>
      </rPr>
      <t>「ナンバー」タグの表にナンバーと氏名を追加</t>
    </r>
    <r>
      <rPr>
        <sz val="11"/>
        <rFont val="HGSｺﾞｼｯｸM"/>
        <family val="3"/>
        <charset val="128"/>
      </rPr>
      <t>してください。</t>
    </r>
    <rPh sb="5" eb="7">
      <t>ニュウリョク</t>
    </rPh>
    <rPh sb="10" eb="12">
      <t>ジドウ</t>
    </rPh>
    <rPh sb="13" eb="14">
      <t>ハイ</t>
    </rPh>
    <rPh sb="37" eb="38">
      <t>ヒョウ</t>
    </rPh>
    <rPh sb="44" eb="46">
      <t>シメイ</t>
    </rPh>
    <rPh sb="47" eb="49">
      <t>ツイカ</t>
    </rPh>
    <phoneticPr fontId="51"/>
  </si>
  <si>
    <r>
      <rPr>
        <sz val="11"/>
        <color rgb="FFFF0000"/>
        <rFont val="HGPｺﾞｼｯｸE"/>
        <family val="3"/>
        <charset val="128"/>
      </rPr>
      <t>種目名をキーボード入力しない</t>
    </r>
    <r>
      <rPr>
        <sz val="11"/>
        <rFont val="HGSｺﾞｼｯｸM"/>
        <family val="3"/>
        <charset val="128"/>
      </rPr>
      <t>で下さい。</t>
    </r>
    <r>
      <rPr>
        <sz val="11"/>
        <rFont val="HGｺﾞｼｯｸM"/>
        <family val="3"/>
        <charset val="128"/>
      </rPr>
      <t>オープン種目は１校の人数制限はありませんが、趣旨をご理解の上で出場するかどうかをきちんとご検討願います。</t>
    </r>
    <rPh sb="23" eb="25">
      <t>シュモク</t>
    </rPh>
    <rPh sb="27" eb="28">
      <t>コウ</t>
    </rPh>
    <rPh sb="29" eb="31">
      <t>ニンズウ</t>
    </rPh>
    <rPh sb="31" eb="33">
      <t>セイゲン</t>
    </rPh>
    <rPh sb="41" eb="43">
      <t>シュシ</t>
    </rPh>
    <rPh sb="45" eb="47">
      <t>リカイ</t>
    </rPh>
    <rPh sb="48" eb="49">
      <t>ウエ</t>
    </rPh>
    <rPh sb="50" eb="52">
      <t>シュツジョウ</t>
    </rPh>
    <rPh sb="64" eb="66">
      <t>ケントウ</t>
    </rPh>
    <rPh sb="66" eb="67">
      <t>ネガ</t>
    </rPh>
    <phoneticPr fontId="51"/>
  </si>
  <si>
    <r>
      <rPr>
        <sz val="12"/>
        <rFont val="HGSｺﾞｼｯｸM"/>
        <family val="3"/>
        <charset val="128"/>
      </rPr>
      <t>リレーは、</t>
    </r>
    <r>
      <rPr>
        <sz val="12"/>
        <color rgb="FFFF0000"/>
        <rFont val="HGPｺﾞｼｯｸE"/>
        <family val="3"/>
        <charset val="128"/>
      </rPr>
      <t>上記期間における１，２年生のみのチームでの記録</t>
    </r>
    <r>
      <rPr>
        <sz val="12"/>
        <rFont val="HGSｺﾞｼｯｸM"/>
        <family val="3"/>
        <charset val="128"/>
      </rPr>
      <t>を、</t>
    </r>
    <r>
      <rPr>
        <sz val="12"/>
        <color rgb="FFFF0000"/>
        <rFont val="HGPｺﾞｼｯｸE"/>
        <family val="3"/>
        <charset val="128"/>
      </rPr>
      <t>リレーメンバーの最初の選手の欄に記載</t>
    </r>
    <r>
      <rPr>
        <sz val="12"/>
        <rFont val="HGSｺﾞｼｯｸM"/>
        <family val="3"/>
        <charset val="128"/>
      </rPr>
      <t>願います。</t>
    </r>
    <rPh sb="5" eb="7">
      <t>ジョウキ</t>
    </rPh>
    <rPh sb="7" eb="9">
      <t>キカン</t>
    </rPh>
    <rPh sb="16" eb="18">
      <t>ネンセイ</t>
    </rPh>
    <rPh sb="26" eb="28">
      <t>キロク</t>
    </rPh>
    <rPh sb="38" eb="40">
      <t>サイショ</t>
    </rPh>
    <rPh sb="41" eb="43">
      <t>センシュ</t>
    </rPh>
    <rPh sb="44" eb="45">
      <t>ラン</t>
    </rPh>
    <rPh sb="46" eb="48">
      <t>キサイ</t>
    </rPh>
    <rPh sb="48" eb="49">
      <t>ネガ</t>
    </rPh>
    <phoneticPr fontId="51"/>
  </si>
  <si>
    <t>参加可能日</t>
    <rPh sb="0" eb="2">
      <t>サンカ</t>
    </rPh>
    <rPh sb="2" eb="4">
      <t>カノウ</t>
    </rPh>
    <rPh sb="4" eb="5">
      <t>ビ</t>
    </rPh>
    <phoneticPr fontId="51"/>
  </si>
  <si>
    <t>男</t>
    <rPh sb="0" eb="1">
      <t>オトコ</t>
    </rPh>
    <phoneticPr fontId="51"/>
  </si>
  <si>
    <t>女</t>
    <rPh sb="0" eb="1">
      <t>オンナ</t>
    </rPh>
    <phoneticPr fontId="51"/>
  </si>
  <si>
    <t>選手</t>
    <rPh sb="0" eb="2">
      <t>センシュ</t>
    </rPh>
    <phoneticPr fontId="51"/>
  </si>
  <si>
    <t>マネージャー</t>
    <phoneticPr fontId="51"/>
  </si>
  <si>
    <t>1日目のみ</t>
    <rPh sb="1" eb="3">
      <t>ニチメ</t>
    </rPh>
    <phoneticPr fontId="51"/>
  </si>
  <si>
    <t>2日目のみ</t>
    <rPh sb="1" eb="3">
      <t>ニチメ</t>
    </rPh>
    <phoneticPr fontId="51"/>
  </si>
  <si>
    <t>2日間とも</t>
    <rPh sb="1" eb="3">
      <t>ニチカン</t>
    </rPh>
    <phoneticPr fontId="51"/>
  </si>
  <si>
    <t>３．ファイル名は、新人（所属略名）にしてください。</t>
    <rPh sb="9" eb="11">
      <t>シンジン</t>
    </rPh>
    <rPh sb="12" eb="14">
      <t>ショゾク</t>
    </rPh>
    <rPh sb="14" eb="15">
      <t>リャク</t>
    </rPh>
    <rPh sb="15" eb="16">
      <t>メイ</t>
    </rPh>
    <phoneticPr fontId="51"/>
  </si>
  <si>
    <t>荒井　湊友</t>
    <rPh sb="0" eb="2">
      <t>アライ</t>
    </rPh>
    <rPh sb="3" eb="4">
      <t>ミナト</t>
    </rPh>
    <rPh sb="4" eb="5">
      <t>トモ</t>
    </rPh>
    <phoneticPr fontId="12"/>
  </si>
  <si>
    <t>清水　計典</t>
    <rPh sb="0" eb="2">
      <t>シミズ</t>
    </rPh>
    <rPh sb="3" eb="5">
      <t>ケイスケ</t>
    </rPh>
    <phoneticPr fontId="12"/>
  </si>
  <si>
    <t>堂藤桜太郎</t>
    <rPh sb="0" eb="2">
      <t>ドウトウ</t>
    </rPh>
    <rPh sb="2" eb="5">
      <t>オウタロウ</t>
    </rPh>
    <phoneticPr fontId="12"/>
  </si>
  <si>
    <t>吉田　陽登</t>
  </si>
  <si>
    <t>ｲﾅﾐ ｼｭｳｺﾞ</t>
  </si>
  <si>
    <t>須貝　皓晟</t>
  </si>
  <si>
    <t>伊藤　隼颯</t>
    <rPh sb="0" eb="2">
      <t>イトウ</t>
    </rPh>
    <rPh sb="3" eb="4">
      <t>ハヤブサ</t>
    </rPh>
    <rPh sb="4" eb="5">
      <t>ハヤテ</t>
    </rPh>
    <phoneticPr fontId="1"/>
  </si>
  <si>
    <t>物見　奏汰</t>
    <rPh sb="0" eb="2">
      <t>モノミ</t>
    </rPh>
    <rPh sb="3" eb="5">
      <t>ソウタ</t>
    </rPh>
    <phoneticPr fontId="1"/>
  </si>
  <si>
    <t>島勝　吏玖</t>
    <rPh sb="0" eb="1">
      <t>シマ</t>
    </rPh>
    <rPh sb="1" eb="2">
      <t>カ</t>
    </rPh>
    <rPh sb="3" eb="5">
      <t>リク</t>
    </rPh>
    <phoneticPr fontId="1"/>
  </si>
  <si>
    <t>渡辺　颯太</t>
    <rPh sb="0" eb="2">
      <t>ワタナベ</t>
    </rPh>
    <rPh sb="3" eb="5">
      <t>ソウタ</t>
    </rPh>
    <phoneticPr fontId="1"/>
  </si>
  <si>
    <t>菅原　有司</t>
    <rPh sb="0" eb="2">
      <t>スガワラ</t>
    </rPh>
    <rPh sb="3" eb="4">
      <t>ユウ</t>
    </rPh>
    <rPh sb="4" eb="5">
      <t>ジ</t>
    </rPh>
    <phoneticPr fontId="1"/>
  </si>
  <si>
    <t>ｽｶﾞﾜﾗ ﾕｳｼﾞ</t>
  </si>
  <si>
    <t>鈴木　大翔</t>
  </si>
  <si>
    <t>ﾊﾗﾀﾞ ｷｽﾞｸ</t>
  </si>
  <si>
    <t>鎌田　倖生</t>
    <rPh sb="0" eb="2">
      <t>カマダ</t>
    </rPh>
    <rPh sb="3" eb="4">
      <t>サチ</t>
    </rPh>
    <rPh sb="4" eb="5">
      <t>ナマ</t>
    </rPh>
    <phoneticPr fontId="2"/>
  </si>
  <si>
    <t>早川　昇吾</t>
    <rPh sb="0" eb="2">
      <t>ハヤカワ</t>
    </rPh>
    <rPh sb="3" eb="4">
      <t>ノボル</t>
    </rPh>
    <rPh sb="4" eb="5">
      <t>ワレ</t>
    </rPh>
    <phoneticPr fontId="2"/>
  </si>
  <si>
    <t>八巻陽一郎</t>
    <rPh sb="0" eb="2">
      <t>ヤマキ</t>
    </rPh>
    <rPh sb="2" eb="5">
      <t>ヨウイチロウ</t>
    </rPh>
    <phoneticPr fontId="3"/>
  </si>
  <si>
    <t>渡部　孝志</t>
    <rPh sb="0" eb="2">
      <t>ワタナベ</t>
    </rPh>
    <rPh sb="3" eb="5">
      <t>タカシ</t>
    </rPh>
    <phoneticPr fontId="3"/>
  </si>
  <si>
    <t>安藤　圭祐</t>
    <rPh sb="0" eb="2">
      <t>アンドウ</t>
    </rPh>
    <rPh sb="3" eb="5">
      <t>ケイスケ</t>
    </rPh>
    <phoneticPr fontId="3"/>
  </si>
  <si>
    <t>石崎　伸幸</t>
    <rPh sb="1" eb="2">
      <t>サキ</t>
    </rPh>
    <phoneticPr fontId="2"/>
  </si>
  <si>
    <t>奈良　歩真</t>
  </si>
  <si>
    <t>ﾅﾗ ｱﾕﾏ</t>
  </si>
  <si>
    <t>西尾　駿人</t>
    <rPh sb="0" eb="2">
      <t>ニシオ</t>
    </rPh>
    <rPh sb="3" eb="5">
      <t>ハヤト</t>
    </rPh>
    <phoneticPr fontId="2"/>
  </si>
  <si>
    <t>伊藤　　瑞</t>
    <rPh sb="0" eb="2">
      <t>イトウ</t>
    </rPh>
    <rPh sb="4" eb="5">
      <t>ミズキ</t>
    </rPh>
    <phoneticPr fontId="51"/>
  </si>
  <si>
    <t>太田　侑志</t>
    <rPh sb="0" eb="2">
      <t>オオタ</t>
    </rPh>
    <rPh sb="3" eb="5">
      <t>ユウシ</t>
    </rPh>
    <phoneticPr fontId="51"/>
  </si>
  <si>
    <t>今野健太郎</t>
    <rPh sb="0" eb="2">
      <t>コンノ</t>
    </rPh>
    <rPh sb="2" eb="5">
      <t>ケンタロウ</t>
    </rPh>
    <phoneticPr fontId="51"/>
  </si>
  <si>
    <t>中田　雅玖</t>
    <rPh sb="0" eb="2">
      <t>ナカタ</t>
    </rPh>
    <rPh sb="3" eb="4">
      <t>ミヤビ</t>
    </rPh>
    <rPh sb="4" eb="5">
      <t>ク</t>
    </rPh>
    <phoneticPr fontId="51"/>
  </si>
  <si>
    <t>ﾅｶﾀ ｶﾞｸ</t>
  </si>
  <si>
    <t>三島　隆登</t>
    <rPh sb="0" eb="2">
      <t>ミシマ</t>
    </rPh>
    <rPh sb="3" eb="4">
      <t>リュウ</t>
    </rPh>
    <rPh sb="4" eb="5">
      <t>ノボル</t>
    </rPh>
    <phoneticPr fontId="51"/>
  </si>
  <si>
    <t>類家　悠矢</t>
    <rPh sb="0" eb="2">
      <t>ルイケ</t>
    </rPh>
    <rPh sb="3" eb="4">
      <t>ハルカ</t>
    </rPh>
    <rPh sb="4" eb="5">
      <t>ヤ</t>
    </rPh>
    <phoneticPr fontId="51"/>
  </si>
  <si>
    <t>保志　悠太</t>
    <rPh sb="0" eb="2">
      <t>ホシ</t>
    </rPh>
    <rPh sb="3" eb="4">
      <t>ハルカ</t>
    </rPh>
    <rPh sb="4" eb="5">
      <t>タ</t>
    </rPh>
    <phoneticPr fontId="51"/>
  </si>
  <si>
    <t>ﾎｼ ﾕｳﾀ</t>
  </si>
  <si>
    <t>日諸　奏風</t>
    <rPh sb="0" eb="2">
      <t>ヒモロ</t>
    </rPh>
    <rPh sb="3" eb="4">
      <t>カナ</t>
    </rPh>
    <rPh sb="4" eb="5">
      <t>カゼ</t>
    </rPh>
    <phoneticPr fontId="51"/>
  </si>
  <si>
    <t>ﾋﾓﾛ ｶﾅﾀ</t>
  </si>
  <si>
    <t>福原　光翔</t>
    <rPh sb="0" eb="2">
      <t>フクハラ</t>
    </rPh>
    <rPh sb="3" eb="4">
      <t>ヒカリ</t>
    </rPh>
    <rPh sb="4" eb="5">
      <t>ショウ</t>
    </rPh>
    <phoneticPr fontId="51"/>
  </si>
  <si>
    <t>ﾌｸﾊﾗ ｺｳｷ</t>
  </si>
  <si>
    <t>髙倉　駿希</t>
  </si>
  <si>
    <t>岩上　陽仁</t>
  </si>
  <si>
    <t>ｲﾜｶﾞﾐ　ﾊﾙﾋﾄ</t>
  </si>
  <si>
    <t>岩佐　　迅</t>
  </si>
  <si>
    <t>ｲﾜｻ　ｼﾞﾝ</t>
  </si>
  <si>
    <t>裏南　颯人</t>
  </si>
  <si>
    <t>ｳﾗﾐﾅﾐ　ﾊﾔﾄ</t>
  </si>
  <si>
    <t>菊地　羚弥</t>
  </si>
  <si>
    <t>ｷｸﾁ　ﾚｲﾔ</t>
  </si>
  <si>
    <t>佐藤　堅心</t>
  </si>
  <si>
    <t>ｻﾄｳ　ｹﾝｼﾝ</t>
  </si>
  <si>
    <t>菅原　敦志</t>
  </si>
  <si>
    <t>ｽｶﾞﾜﾗ　ｱﾂｼ</t>
  </si>
  <si>
    <t>杉山　聖弥</t>
  </si>
  <si>
    <t>ｽｷﾞﾔﾏ　ﾏｻﾔ</t>
  </si>
  <si>
    <t>鈴木　琉叶</t>
  </si>
  <si>
    <t>ｽｽﾞｷ　ﾙｶ</t>
  </si>
  <si>
    <t>手塚　奈和</t>
  </si>
  <si>
    <t>ﾃﾂﾞｶ　ﾅｵ</t>
  </si>
  <si>
    <t>手塚　陸斗</t>
  </si>
  <si>
    <t>ﾃﾂﾞｶ　ﾘｸﾄ</t>
  </si>
  <si>
    <t>野代　琉生</t>
  </si>
  <si>
    <t>ﾉｼﾛ　ﾘｭｳｾｲ</t>
  </si>
  <si>
    <t>藤村　絆生</t>
  </si>
  <si>
    <t>ﾌｼﾞﾑﾗ　ｷｽﾞｸ</t>
  </si>
  <si>
    <t>宮本　哲朗</t>
  </si>
  <si>
    <t>ﾐﾔﾓﾄ　ﾃﾂﾛｳ</t>
  </si>
  <si>
    <t>柳本　快燈</t>
  </si>
  <si>
    <t>ﾔﾅｷﾞﾓﾄ　ｶｲﾄ</t>
  </si>
  <si>
    <t>鍋谷　真斗</t>
    <rPh sb="0" eb="2">
      <t>ナベヤ</t>
    </rPh>
    <rPh sb="3" eb="4">
      <t>マコト</t>
    </rPh>
    <rPh sb="4" eb="5">
      <t>ト</t>
    </rPh>
    <phoneticPr fontId="1"/>
  </si>
  <si>
    <t>ﾅﾍﾞﾔ ﾏｺﾄ</t>
  </si>
  <si>
    <t>齊藤　充希</t>
  </si>
  <si>
    <t>ｻｲﾄｳ ﾐﾂｷ</t>
  </si>
  <si>
    <t>中川　和志</t>
  </si>
  <si>
    <t>ﾅｶｶﾞﾜ ｶｽﾞｼ</t>
  </si>
  <si>
    <t>小関　　陽</t>
    <rPh sb="0" eb="2">
      <t>コセキ</t>
    </rPh>
    <rPh sb="4" eb="5">
      <t>ハル</t>
    </rPh>
    <phoneticPr fontId="2"/>
  </si>
  <si>
    <t>ｺｾｷ ﾊﾙ</t>
  </si>
  <si>
    <t>石田　健心</t>
  </si>
  <si>
    <t>ｲｼﾀﾞ ｹﾝｼﾝ</t>
  </si>
  <si>
    <t>佐藤　鷲斗</t>
  </si>
  <si>
    <t>ｻﾄｳ ｼｭｳﾄ</t>
  </si>
  <si>
    <t>神田　悠翔</t>
    <rPh sb="0" eb="2">
      <t>カンダ</t>
    </rPh>
    <rPh sb="3" eb="4">
      <t>ユウ</t>
    </rPh>
    <phoneticPr fontId="49"/>
  </si>
  <si>
    <t>ｶﾝﾀﾞ ﾕｳﾄ</t>
  </si>
  <si>
    <t>小峯　桜太</t>
    <rPh sb="0" eb="2">
      <t>コミネ</t>
    </rPh>
    <rPh sb="3" eb="4">
      <t>サクラ</t>
    </rPh>
    <rPh sb="4" eb="5">
      <t>タ</t>
    </rPh>
    <phoneticPr fontId="49"/>
  </si>
  <si>
    <t>ｺﾐﾈ ｵｳﾀ</t>
  </si>
  <si>
    <t>塙　　万里</t>
  </si>
  <si>
    <t>ﾊﾅﾜ ﾊﾞﾝﾘ</t>
  </si>
  <si>
    <t>渡邉　煌大</t>
  </si>
  <si>
    <t>ﾜﾀﾅﾍﾞ ｺｳﾀ</t>
  </si>
  <si>
    <t>桐山　泰輔</t>
    <rPh sb="3" eb="5">
      <t>タイスケ</t>
    </rPh>
    <phoneticPr fontId="2"/>
  </si>
  <si>
    <t>ｷﾘﾔﾏ ﾀｲｽｹ</t>
  </si>
  <si>
    <t>根本　祥汰</t>
    <rPh sb="0" eb="2">
      <t>コンポン</t>
    </rPh>
    <rPh sb="3" eb="5">
      <t>ショウタ</t>
    </rPh>
    <phoneticPr fontId="49"/>
  </si>
  <si>
    <t>ﾈﾓﾄ ｼｮｳﾀ</t>
  </si>
  <si>
    <t>桐井　煌世</t>
    <rPh sb="0" eb="2">
      <t>キリイ</t>
    </rPh>
    <rPh sb="3" eb="4">
      <t>コウ</t>
    </rPh>
    <rPh sb="4" eb="5">
      <t>セイ</t>
    </rPh>
    <phoneticPr fontId="1"/>
  </si>
  <si>
    <t>ｷﾘｲ ｺｳｾｲ</t>
  </si>
  <si>
    <t>鈴木　蒼空</t>
    <rPh sb="0" eb="2">
      <t>スズキ</t>
    </rPh>
    <rPh sb="3" eb="5">
      <t>ソラ</t>
    </rPh>
    <phoneticPr fontId="1"/>
  </si>
  <si>
    <t>ｽｽﾞｷ ｿﾗ</t>
  </si>
  <si>
    <t>守内　　廉</t>
    <rPh sb="0" eb="2">
      <t>モリウチ</t>
    </rPh>
    <rPh sb="4" eb="5">
      <t>レン</t>
    </rPh>
    <phoneticPr fontId="1"/>
  </si>
  <si>
    <t>ﾓﾘｳﾁ ﾚﾝ</t>
  </si>
  <si>
    <t>梁田　悠生</t>
  </si>
  <si>
    <t>ﾔﾅﾀﾞ ﾕｳｾｲ</t>
  </si>
  <si>
    <t>小山　瑛士</t>
  </si>
  <si>
    <t>ｺﾔﾏ ｴｲﾄ</t>
  </si>
  <si>
    <t>平良　和也</t>
  </si>
  <si>
    <t>ﾀｲﾗ ｶｽﾞﾔ</t>
  </si>
  <si>
    <t>柄澤　駿丞</t>
  </si>
  <si>
    <t>ｶﾗｻﾜ ｼｭﾝｽｹ</t>
  </si>
  <si>
    <t>小林　蒼生</t>
  </si>
  <si>
    <t>ｺﾊﾞﾔｼ ｿｳ</t>
  </si>
  <si>
    <t>品田　僚太</t>
  </si>
  <si>
    <t>ｼﾅﾀﾞ ﾘｮｳﾀ</t>
  </si>
  <si>
    <t>月岡　莉玖</t>
    <rPh sb="4" eb="5">
      <t>ク</t>
    </rPh>
    <phoneticPr fontId="2"/>
  </si>
  <si>
    <t>ﾂｷｵｶ ﾘｸ</t>
  </si>
  <si>
    <t>増田　瑛太</t>
  </si>
  <si>
    <t>ﾏｽﾀﾞ ｴｲﾀ</t>
  </si>
  <si>
    <t>渡邊　大和</t>
  </si>
  <si>
    <t>ﾜﾀﾈﾍﾞ ﾔﾏﾄ</t>
  </si>
  <si>
    <t>木内　基暉</t>
  </si>
  <si>
    <t>ｷｳﾁ ﾓﾄｷ</t>
  </si>
  <si>
    <t>伊藤　丈流</t>
  </si>
  <si>
    <t>ｲﾄｳ ﾀｹﾙ</t>
  </si>
  <si>
    <t>真下　陸人</t>
  </si>
  <si>
    <t>ﾏｼﾀ ﾘｸﾄ</t>
  </si>
  <si>
    <t>神戸　遙真</t>
  </si>
  <si>
    <t>ｶﾝﾍﾞ ﾊﾙﾏ</t>
  </si>
  <si>
    <t>横堀　琉汰</t>
  </si>
  <si>
    <t>ﾖｺﾎﾞﾘ ﾘｭｳﾀ</t>
  </si>
  <si>
    <t>安藤　壱吾</t>
  </si>
  <si>
    <t>ｱﾝﾄﾞｳ ｲﾁｺﾞ</t>
  </si>
  <si>
    <t>石原　慶人</t>
  </si>
  <si>
    <t>ｲｼﾊﾗ ｹｲﾄ</t>
  </si>
  <si>
    <t>澤山　礼慈</t>
  </si>
  <si>
    <t>ｻﾜﾔﾏ ﾉﾘﾁｶ</t>
  </si>
  <si>
    <t>唯野　　廉</t>
  </si>
  <si>
    <t>ﾀﾀﾞﾉ ﾚﾝ</t>
  </si>
  <si>
    <t>小川　侑真</t>
  </si>
  <si>
    <t>ｵｶﾞﾜ ﾕｳﾏ</t>
  </si>
  <si>
    <t>石原　大翔</t>
  </si>
  <si>
    <t>ｲｼﾊﾗ ﾀﾞｲﾄ</t>
  </si>
  <si>
    <t>児玉　蒼空</t>
  </si>
  <si>
    <t>ｺﾀﾞﾏ ｿﾗ</t>
  </si>
  <si>
    <t>谷藤　柊空</t>
  </si>
  <si>
    <t>ﾀﾆﾌｼﾞ ﾄｱ</t>
  </si>
  <si>
    <t>經堂　将人</t>
  </si>
  <si>
    <t>ｷｮﾄﾞｳ ﾏｻﾄ</t>
  </si>
  <si>
    <t>堀田　耀夢</t>
  </si>
  <si>
    <t>ﾎﾘﾀ ﾐﾚﾑ</t>
  </si>
  <si>
    <t>六車　　駿</t>
  </si>
  <si>
    <t>ﾑｸﾞﾙﾏ ｼｭﾝ</t>
  </si>
  <si>
    <t>澤山滉太郎</t>
    <rPh sb="0" eb="2">
      <t>サワヤマ</t>
    </rPh>
    <rPh sb="2" eb="3">
      <t>コウ</t>
    </rPh>
    <rPh sb="3" eb="5">
      <t>タロウ</t>
    </rPh>
    <phoneticPr fontId="1"/>
  </si>
  <si>
    <t>ｻﾜﾔﾏ ｺｳﾀﾛｳ</t>
  </si>
  <si>
    <t>奥田　新太</t>
    <rPh sb="0" eb="2">
      <t>オクダ</t>
    </rPh>
    <rPh sb="3" eb="5">
      <t>アラタ</t>
    </rPh>
    <phoneticPr fontId="1"/>
  </si>
  <si>
    <t>ｵｸﾀﾞ ｱﾗﾀ</t>
  </si>
  <si>
    <t>菅原　　颯</t>
    <rPh sb="0" eb="2">
      <t xml:space="preserve">スガワラ </t>
    </rPh>
    <rPh sb="4" eb="5">
      <t xml:space="preserve">ハヤテ </t>
    </rPh>
    <phoneticPr fontId="1"/>
  </si>
  <si>
    <t>ｽｶﾞﾊﾗ ｲﾌﾞｷ</t>
  </si>
  <si>
    <t>田村　洸翔</t>
  </si>
  <si>
    <t>ﾀﾑﾗ ﾋﾛﾄ</t>
  </si>
  <si>
    <t>北沼　真明</t>
    <rPh sb="0" eb="2">
      <t>キタヌマ</t>
    </rPh>
    <rPh sb="3" eb="5">
      <t>シンメイ</t>
    </rPh>
    <phoneticPr fontId="51"/>
  </si>
  <si>
    <t>ｷﾀﾇﾏ ｼﾝﾒｲ</t>
  </si>
  <si>
    <t>林　寿羽琉</t>
    <rPh sb="0" eb="1">
      <t>ハヤシ</t>
    </rPh>
    <rPh sb="2" eb="3">
      <t>ジュ</t>
    </rPh>
    <rPh sb="3" eb="4">
      <t>ハネ</t>
    </rPh>
    <rPh sb="4" eb="5">
      <t>ル</t>
    </rPh>
    <phoneticPr fontId="51"/>
  </si>
  <si>
    <t>村田　煌樹</t>
    <rPh sb="0" eb="2">
      <t>ムラタ</t>
    </rPh>
    <rPh sb="3" eb="4">
      <t>コウ</t>
    </rPh>
    <rPh sb="4" eb="5">
      <t>キ</t>
    </rPh>
    <phoneticPr fontId="51"/>
  </si>
  <si>
    <t>小林　俊太</t>
  </si>
  <si>
    <t>ｺﾊﾞﾔｼ ｼｭﾝﾀ</t>
  </si>
  <si>
    <t>砂田　慧輔</t>
    <rPh sb="0" eb="2">
      <t>スナダ</t>
    </rPh>
    <rPh sb="3" eb="4">
      <t>ケイ</t>
    </rPh>
    <rPh sb="4" eb="5">
      <t>スケ</t>
    </rPh>
    <phoneticPr fontId="12"/>
  </si>
  <si>
    <t>ｽﾅﾀﾞ ｹｲｽｹ</t>
  </si>
  <si>
    <t>坂田　一心</t>
    <rPh sb="0" eb="1">
      <t xml:space="preserve">サカタ </t>
    </rPh>
    <rPh sb="3" eb="5">
      <t xml:space="preserve">イッシン </t>
    </rPh>
    <phoneticPr fontId="1"/>
  </si>
  <si>
    <t>ｻｶﾀ ｲｯｼﾝ</t>
  </si>
  <si>
    <t>志村　尭数</t>
    <rPh sb="0" eb="2">
      <t xml:space="preserve">シムラ </t>
    </rPh>
    <rPh sb="4" eb="5">
      <t xml:space="preserve">カズ </t>
    </rPh>
    <phoneticPr fontId="1"/>
  </si>
  <si>
    <t>ｼﾑﾗ ﾀｶｶｽﾞ</t>
  </si>
  <si>
    <t>明正　匠馬</t>
    <rPh sb="0" eb="2">
      <t>ミョウショウ</t>
    </rPh>
    <rPh sb="3" eb="4">
      <t>タクミ</t>
    </rPh>
    <rPh sb="4" eb="5">
      <t>ウマ</t>
    </rPh>
    <phoneticPr fontId="1"/>
  </si>
  <si>
    <t>ﾐｮｳｼｮｳ ﾀｸﾏ</t>
  </si>
  <si>
    <t>吉村　颯翔</t>
  </si>
  <si>
    <t>ﾖｼﾑﾗ ﾊﾔﾄ</t>
  </si>
  <si>
    <t>鈴木　健太</t>
    <rPh sb="0" eb="2">
      <t>スズキ</t>
    </rPh>
    <rPh sb="3" eb="5">
      <t>ケンタ</t>
    </rPh>
    <phoneticPr fontId="51"/>
  </si>
  <si>
    <t>ｽｽﾞｷ ｹﾝﾀ</t>
  </si>
  <si>
    <t>沼田　旺助</t>
    <rPh sb="0" eb="2">
      <t>ヌマタ</t>
    </rPh>
    <rPh sb="3" eb="4">
      <t>オウ</t>
    </rPh>
    <rPh sb="4" eb="5">
      <t>タスケ</t>
    </rPh>
    <phoneticPr fontId="51"/>
  </si>
  <si>
    <t>ﾇﾏﾀ ｵｳｽｹ</t>
  </si>
  <si>
    <t>上妻　咲桜</t>
  </si>
  <si>
    <t>ｶﾐﾂﾏ ｻｸﾗ</t>
  </si>
  <si>
    <t>瀬口　歩叶</t>
    <rPh sb="0" eb="2">
      <t>セグチ</t>
    </rPh>
    <rPh sb="3" eb="5">
      <t>アユカ</t>
    </rPh>
    <phoneticPr fontId="2"/>
  </si>
  <si>
    <t>ｾｸﾞﾁ ｱﾕｶ</t>
  </si>
  <si>
    <t>岩田　百子</t>
    <rPh sb="0" eb="2">
      <t>イワタ</t>
    </rPh>
    <rPh sb="3" eb="5">
      <t>モモコ</t>
    </rPh>
    <phoneticPr fontId="12"/>
  </si>
  <si>
    <t>九本　紗栄</t>
    <rPh sb="0" eb="2">
      <t>キュウホン</t>
    </rPh>
    <rPh sb="3" eb="4">
      <t>シャ</t>
    </rPh>
    <rPh sb="4" eb="5">
      <t>サカエ</t>
    </rPh>
    <phoneticPr fontId="51"/>
  </si>
  <si>
    <t>山口　愛麻</t>
    <rPh sb="0" eb="2">
      <t>ヤマグチ</t>
    </rPh>
    <rPh sb="3" eb="4">
      <t>アイ</t>
    </rPh>
    <rPh sb="4" eb="5">
      <t>マ</t>
    </rPh>
    <phoneticPr fontId="51"/>
  </si>
  <si>
    <t>町田　瑚羽</t>
  </si>
  <si>
    <t>佐藤　夏希</t>
    <rPh sb="0" eb="2">
      <t>サトウ</t>
    </rPh>
    <rPh sb="3" eb="4">
      <t>ナツ</t>
    </rPh>
    <rPh sb="4" eb="5">
      <t>キ</t>
    </rPh>
    <phoneticPr fontId="51"/>
  </si>
  <si>
    <t>仁村　柚葉</t>
    <rPh sb="0" eb="2">
      <t>ニムラ</t>
    </rPh>
    <rPh sb="3" eb="4">
      <t>ユズ</t>
    </rPh>
    <rPh sb="4" eb="5">
      <t>ハ</t>
    </rPh>
    <phoneticPr fontId="1"/>
  </si>
  <si>
    <t>ﾆﾑﾗ ﾕｽﾞﾊ</t>
  </si>
  <si>
    <t>藤田　采穂</t>
    <rPh sb="0" eb="2">
      <t>フジタ</t>
    </rPh>
    <rPh sb="3" eb="4">
      <t>コト</t>
    </rPh>
    <rPh sb="4" eb="5">
      <t>ホ</t>
    </rPh>
    <phoneticPr fontId="2"/>
  </si>
  <si>
    <t>江村　咲空</t>
    <rPh sb="0" eb="2">
      <t>エムラ</t>
    </rPh>
    <rPh sb="3" eb="4">
      <t>サ</t>
    </rPh>
    <rPh sb="4" eb="5">
      <t>ソラ</t>
    </rPh>
    <phoneticPr fontId="2"/>
  </si>
  <si>
    <t>ｴﾑﾗ ｻｸﾗ</t>
  </si>
  <si>
    <t>山口　心菜</t>
    <rPh sb="0" eb="2">
      <t>ヤマグチ</t>
    </rPh>
    <rPh sb="3" eb="4">
      <t>ココロ</t>
    </rPh>
    <rPh sb="4" eb="5">
      <t>ナ</t>
    </rPh>
    <phoneticPr fontId="51"/>
  </si>
  <si>
    <t>見野　瑠香</t>
  </si>
  <si>
    <t>ｹﾝﾉ ﾙｶ</t>
  </si>
  <si>
    <t>鳥越　唯楓</t>
    <rPh sb="0" eb="2">
      <t xml:space="preserve">トリコシ </t>
    </rPh>
    <rPh sb="3" eb="4">
      <t xml:space="preserve">ユイ </t>
    </rPh>
    <rPh sb="4" eb="5">
      <t xml:space="preserve">カエデ </t>
    </rPh>
    <phoneticPr fontId="23"/>
  </si>
  <si>
    <t>ﾄﾘｺｼ ﾕｲｶ</t>
  </si>
  <si>
    <t>長瀬　玲花</t>
  </si>
  <si>
    <t>ﾅｶﾞｾ　ﾚｲｶ</t>
  </si>
  <si>
    <t>野坂　弥由</t>
  </si>
  <si>
    <t>ﾉｻｶ　ﾐﾕ</t>
  </si>
  <si>
    <t>船水　姫子</t>
  </si>
  <si>
    <t>ﾌﾅﾐｽﾞ　ﾋﾒｺ</t>
  </si>
  <si>
    <t>南　　柚衣</t>
  </si>
  <si>
    <t>ﾐﾅﾐ　ﾕｲ</t>
  </si>
  <si>
    <t>植松　葉那</t>
  </si>
  <si>
    <t>ｳｴﾏﾂ ﾊﾅ</t>
  </si>
  <si>
    <t>方川　心結</t>
  </si>
  <si>
    <t>ｶﾀｶﾜ ｺｺﾛ</t>
  </si>
  <si>
    <t>坂下香里奈</t>
  </si>
  <si>
    <t>ｻｶｼﾀ ｶﾘﾅ</t>
  </si>
  <si>
    <t>米田　璃音</t>
  </si>
  <si>
    <t>ﾖﾈﾀ ﾘｵ</t>
  </si>
  <si>
    <t>浅見　采那</t>
  </si>
  <si>
    <t>ｱｻﾐ ｺﾄﾅ</t>
  </si>
  <si>
    <t>野田　心暖</t>
  </si>
  <si>
    <t>ﾉﾀﾞ ｺﾉﾝ</t>
  </si>
  <si>
    <t>横山　千亜</t>
  </si>
  <si>
    <t>ﾖｺﾔﾏ ﾁｱ</t>
  </si>
  <si>
    <t>貝森　歩楓</t>
  </si>
  <si>
    <t>ｶｲﾓﾘ ﾎﾉｶ</t>
  </si>
  <si>
    <t>經堂ななか</t>
  </si>
  <si>
    <t>ｷｮｳﾄﾞｳ ﾅﾅｶ</t>
  </si>
  <si>
    <t>福井　にこ</t>
  </si>
  <si>
    <t>ﾌｸｲ ﾆｺ</t>
  </si>
  <si>
    <t>日野　光彩</t>
  </si>
  <si>
    <t>ﾋﾉ ｱﾘｻ</t>
  </si>
  <si>
    <t>上田　志保</t>
  </si>
  <si>
    <t>ｳｴﾀﾞ ｼﾎ</t>
  </si>
  <si>
    <t>別当屋敷玲奈</t>
  </si>
  <si>
    <t>ﾍﾞｯﾄｳﾔｼｷ ﾚﾅ</t>
  </si>
  <si>
    <t>田邊　愛果</t>
    <rPh sb="0" eb="2">
      <t>タナベ</t>
    </rPh>
    <rPh sb="3" eb="4">
      <t>アイ</t>
    </rPh>
    <phoneticPr fontId="2"/>
  </si>
  <si>
    <t>ﾀﾅﾍﾞ ｱｲｶ</t>
  </si>
  <si>
    <t>佐藤　美空</t>
  </si>
  <si>
    <t>ｻﾄｳ ﾐｸ</t>
  </si>
  <si>
    <t>佐々木そら</t>
  </si>
  <si>
    <t>ｻｻｷ ｿﾗ</t>
  </si>
  <si>
    <t>佐藤　希夢</t>
  </si>
  <si>
    <t>ｻﾄｳ ﾉｿﾞﾐ</t>
  </si>
  <si>
    <t>加藤くるみ</t>
    <rPh sb="0" eb="2">
      <t>カトウ</t>
    </rPh>
    <phoneticPr fontId="51"/>
  </si>
  <si>
    <t>ｶﾄｳ ｸﾙﾐ</t>
  </si>
  <si>
    <t>野澤花之子</t>
  </si>
  <si>
    <t>ﾉｻﾞﾜ ｶﾉｺ</t>
  </si>
  <si>
    <t>末吉　琴南</t>
  </si>
  <si>
    <t>ｽｴﾖｼ ｺﾄﾅ</t>
  </si>
  <si>
    <t>髙嶋　菜子</t>
  </si>
  <si>
    <t>ﾀｶｼﾏ ﾅｺ</t>
  </si>
  <si>
    <t>阿彦　乃愛</t>
  </si>
  <si>
    <t>ｱﾋｺ ﾉｱ</t>
  </si>
  <si>
    <t>大熊　ちせ</t>
  </si>
  <si>
    <t>ｵｵｸﾏ ﾁｾ</t>
  </si>
  <si>
    <t>菊地　　凜</t>
  </si>
  <si>
    <t>ｷｸﾁ ﾘﾝ</t>
  </si>
  <si>
    <t>中野　智加</t>
    <rPh sb="0" eb="2">
      <t>ナカノ</t>
    </rPh>
    <rPh sb="3" eb="5">
      <t>チカ</t>
    </rPh>
    <phoneticPr fontId="12"/>
  </si>
  <si>
    <t>ﾅｶﾉ ﾄﾓｶ</t>
  </si>
  <si>
    <t>佐々木琴音</t>
  </si>
  <si>
    <t>ｻｻｷ ｺﾄﾈ</t>
  </si>
  <si>
    <t>水谷　夏絆</t>
    <rPh sb="0" eb="2">
      <t xml:space="preserve">ミズタニ </t>
    </rPh>
    <rPh sb="3" eb="4">
      <t xml:space="preserve">ナツ </t>
    </rPh>
    <rPh sb="4" eb="5">
      <t xml:space="preserve">キズナ </t>
    </rPh>
    <phoneticPr fontId="1"/>
  </si>
  <si>
    <t>ﾐｽﾞﾀﾆ ﾅﾂｷ</t>
  </si>
  <si>
    <t>金本　莉歩</t>
  </si>
  <si>
    <t>ｶﾅﾓﾄ ﾘﾎ</t>
  </si>
  <si>
    <t>今野　留李</t>
  </si>
  <si>
    <t>ｺﾝﾉ ﾙﾘ</t>
  </si>
  <si>
    <t>斉藤　奏美</t>
  </si>
  <si>
    <t>ｻｲﾄｳ ｶﾅﾐ</t>
  </si>
  <si>
    <t>第67回十勝高等学校新人陸上競技大会</t>
    <rPh sb="0" eb="1">
      <t>ダイ</t>
    </rPh>
    <rPh sb="3" eb="4">
      <t>カイ</t>
    </rPh>
    <rPh sb="10" eb="12">
      <t>シンジン</t>
    </rPh>
    <phoneticPr fontId="51"/>
  </si>
  <si>
    <t>締め切りは８月４日</t>
    <rPh sb="0" eb="1">
      <t>シ</t>
    </rPh>
    <rPh sb="2" eb="3">
      <t>キ</t>
    </rPh>
    <rPh sb="6" eb="7">
      <t>ガツ</t>
    </rPh>
    <rPh sb="8" eb="9">
      <t>ニチ</t>
    </rPh>
    <phoneticPr fontId="51"/>
  </si>
  <si>
    <r>
      <t>この申込ファイルに必要事項をすべて入力してメール送信してください。
また、</t>
    </r>
    <r>
      <rPr>
        <sz val="12"/>
        <color rgb="FFFF0000"/>
        <rFont val="HGPｺﾞｼｯｸE"/>
        <family val="3"/>
        <charset val="128"/>
      </rPr>
      <t>様式１，５をＡ４でプリントアウトし、様式５に押印の上で送付</t>
    </r>
    <r>
      <rPr>
        <sz val="11"/>
        <rFont val="HGｺﾞｼｯｸM"/>
        <family val="3"/>
        <charset val="128"/>
      </rPr>
      <t xml:space="preserve">してください。参加料は同封または振込願います。
</t>
    </r>
    <r>
      <rPr>
        <sz val="12"/>
        <rFont val="HGSｺﾞｼｯｸM"/>
        <family val="3"/>
        <charset val="128"/>
      </rPr>
      <t xml:space="preserve">送信・送付ともに </t>
    </r>
    <r>
      <rPr>
        <sz val="14"/>
        <color rgb="FFFF0000"/>
        <rFont val="ＤＨＰ特太ゴシック体"/>
        <family val="3"/>
        <charset val="128"/>
      </rPr>
      <t xml:space="preserve">8月4日(金) 16:00必着 </t>
    </r>
    <r>
      <rPr>
        <sz val="11"/>
        <rFont val="HGｺﾞｼｯｸM"/>
        <family val="3"/>
        <charset val="128"/>
      </rPr>
      <t>にて専門部高澤までお願いします。（送付先は要項参照）</t>
    </r>
    <rPh sb="24" eb="26">
      <t>ソウシン</t>
    </rPh>
    <rPh sb="55" eb="57">
      <t>ヨウシキ</t>
    </rPh>
    <rPh sb="59" eb="61">
      <t>オウイン</t>
    </rPh>
    <rPh sb="62" eb="63">
      <t>ウエ</t>
    </rPh>
    <rPh sb="64" eb="66">
      <t>ソウフ</t>
    </rPh>
    <rPh sb="73" eb="76">
      <t>サンカリョウ</t>
    </rPh>
    <rPh sb="77" eb="79">
      <t>ドウフウ</t>
    </rPh>
    <rPh sb="82" eb="84">
      <t>フリコミ</t>
    </rPh>
    <rPh sb="84" eb="85">
      <t>ネガ</t>
    </rPh>
    <rPh sb="90" eb="92">
      <t>ソウシン</t>
    </rPh>
    <rPh sb="93" eb="95">
      <t>ソウフ</t>
    </rPh>
    <rPh sb="104" eb="105">
      <t>キン</t>
    </rPh>
    <rPh sb="117" eb="120">
      <t>センモンブ</t>
    </rPh>
    <rPh sb="120" eb="122">
      <t>タカザワ</t>
    </rPh>
    <rPh sb="125" eb="126">
      <t>ネガ</t>
    </rPh>
    <rPh sb="132" eb="135">
      <t>ソウフサキ</t>
    </rPh>
    <rPh sb="136" eb="138">
      <t>ヨウコウ</t>
    </rPh>
    <rPh sb="138" eb="140">
      <t>サンショウ</t>
    </rPh>
    <phoneticPr fontId="51"/>
  </si>
  <si>
    <t>※公式記録を記入願います。練習での記録や期待値で記入しないでください。</t>
    <phoneticPr fontId="51"/>
  </si>
  <si>
    <t>※ランキング作成のため記録を専門部でチェックします。　</t>
    <rPh sb="11" eb="13">
      <t>キロク</t>
    </rPh>
    <rPh sb="14" eb="16">
      <t>センモン</t>
    </rPh>
    <phoneticPr fontId="51"/>
  </si>
  <si>
    <r>
      <rPr>
        <sz val="14"/>
        <color rgb="FFFF0000"/>
        <rFont val="ＤＨＰ特太ゴシック体"/>
        <family val="3"/>
        <charset val="128"/>
      </rPr>
      <t>２０２４年４月１日～申込日における公認最高記録</t>
    </r>
    <r>
      <rPr>
        <sz val="11"/>
        <rFont val="HGｺﾞｼｯｸM"/>
        <family val="3"/>
        <charset val="128"/>
      </rPr>
      <t>を入力願います。</t>
    </r>
    <rPh sb="4" eb="5">
      <t>ネン</t>
    </rPh>
    <rPh sb="6" eb="7">
      <t>ガツ</t>
    </rPh>
    <rPh sb="8" eb="9">
      <t>ニチ</t>
    </rPh>
    <rPh sb="10" eb="13">
      <t>モウシコミビ</t>
    </rPh>
    <rPh sb="17" eb="19">
      <t>コウニン</t>
    </rPh>
    <rPh sb="19" eb="21">
      <t>サイコウ</t>
    </rPh>
    <rPh sb="21" eb="23">
      <t>キロク</t>
    </rPh>
    <rPh sb="24" eb="26">
      <t>ニュウリョク</t>
    </rPh>
    <phoneticPr fontId="51"/>
  </si>
  <si>
    <t>※１年生は原則高校入学後の記録を入力してください。高校で不出場の場合は中３時の記録を参考記録とします。</t>
    <rPh sb="16" eb="18">
      <t>ニュウリョク</t>
    </rPh>
    <rPh sb="42" eb="44">
      <t>サンコウ</t>
    </rPh>
    <rPh sb="44" eb="46">
      <t>キロク</t>
    </rPh>
    <phoneticPr fontId="51"/>
  </si>
  <si>
    <t>３年部員</t>
    <rPh sb="1" eb="2">
      <t>ネン</t>
    </rPh>
    <rPh sb="2" eb="4">
      <t>ブイン</t>
    </rPh>
    <phoneticPr fontId="51"/>
  </si>
  <si>
    <t>ナンバーを入れると自動で入ります。昇順で入力願います。</t>
    <rPh sb="5" eb="6">
      <t>イ</t>
    </rPh>
    <rPh sb="9" eb="11">
      <t>ジドウ</t>
    </rPh>
    <rPh sb="12" eb="13">
      <t>ハイ</t>
    </rPh>
    <rPh sb="17" eb="19">
      <t>ショウジュン</t>
    </rPh>
    <rPh sb="20" eb="22">
      <t>ニュウリョク</t>
    </rPh>
    <rPh sb="22" eb="23">
      <t>ネガ</t>
    </rPh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</si>
</sst>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DBNum3][$-411]#,##0"/>
    <numFmt numFmtId="177" formatCode="0_ "/>
    <numFmt numFmtId="178" formatCode="#,##0_ ;[Red]\-#,##0\ "/>
    <numFmt numFmtId="179" formatCode="0.00_ "/>
    <numFmt numFmtId="180" formatCode="[$¥-411]#,##0_);[Red]\([$¥-411]#,##0\)"/>
    <numFmt numFmtId="181" formatCode="0.00_);[Red]\(0.00\)"/>
  </numFmts>
  <fonts count="111" x14ac:knownFonts="1"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"/>
      <color indexed="9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8"/>
      <color indexed="9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2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6"/>
      <color indexed="8"/>
      <name val="HGｺﾞｼｯｸM"/>
      <family val="3"/>
      <charset val="128"/>
    </font>
    <font>
      <sz val="10.5"/>
      <color indexed="8"/>
      <name val="HGｺﾞｼｯｸE"/>
      <family val="3"/>
      <charset val="128"/>
    </font>
    <font>
      <sz val="12"/>
      <color indexed="8"/>
      <name val="HGｺﾞｼｯｸM"/>
      <family val="3"/>
      <charset val="128"/>
    </font>
    <font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20"/>
      <name val="HGSｺﾞｼｯｸM"/>
      <family val="3"/>
      <charset val="128"/>
    </font>
    <font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6"/>
      <name val="HGSｺﾞｼｯｸM"/>
      <family val="3"/>
      <charset val="128"/>
    </font>
    <font>
      <sz val="18"/>
      <color indexed="10"/>
      <name val="HGｺﾞｼｯｸM"/>
      <family val="3"/>
      <charset val="128"/>
    </font>
    <font>
      <sz val="12"/>
      <color indexed="12"/>
      <name val="HGｺﾞｼｯｸM"/>
      <family val="3"/>
      <charset val="128"/>
    </font>
    <font>
      <b/>
      <sz val="10"/>
      <name val="HGｺﾞｼｯｸM"/>
      <family val="3"/>
      <charset val="128"/>
    </font>
    <font>
      <sz val="11"/>
      <color indexed="10"/>
      <name val="HGSｺﾞｼｯｸE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E"/>
      <family val="3"/>
      <charset val="128"/>
    </font>
    <font>
      <sz val="11"/>
      <color indexed="10"/>
      <name val="HGSｺﾞｼｯｸE"/>
      <family val="3"/>
      <charset val="128"/>
    </font>
    <font>
      <sz val="10"/>
      <name val="HGｺﾞｼｯｸM"/>
      <family val="3"/>
      <charset val="128"/>
    </font>
    <font>
      <sz val="10.5"/>
      <color indexed="8"/>
      <name val="HGｺﾞｼｯｸM"/>
      <family val="3"/>
      <charset val="128"/>
    </font>
    <font>
      <sz val="18"/>
      <color indexed="8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0"/>
      <color indexed="10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2"/>
      <color indexed="10"/>
      <name val="HGｺﾞｼｯｸM"/>
      <family val="3"/>
      <charset val="128"/>
    </font>
    <font>
      <sz val="11"/>
      <name val="HGｺﾞｼｯｸM"/>
      <family val="3"/>
      <charset val="128"/>
    </font>
    <font>
      <sz val="18"/>
      <color indexed="9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0"/>
      <color indexed="9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color indexed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4"/>
      <name val="HGｺﾞｼｯｸM"/>
      <family val="3"/>
      <charset val="128"/>
    </font>
    <font>
      <sz val="14"/>
      <name val="HGｺﾞｼｯｸM"/>
      <family val="3"/>
      <charset val="128"/>
    </font>
    <font>
      <sz val="10"/>
      <name val="ＭＳ 明朝"/>
      <family val="1"/>
      <charset val="128"/>
    </font>
    <font>
      <sz val="9"/>
      <name val="HGPｺﾞｼｯｸM"/>
      <family val="3"/>
      <charset val="128"/>
    </font>
    <font>
      <sz val="10"/>
      <name val="HGSｺﾞｼｯｸE"/>
      <family val="3"/>
      <charset val="128"/>
    </font>
    <font>
      <sz val="9"/>
      <name val="HGSｺﾞｼｯｸM"/>
      <family val="3"/>
      <charset val="128"/>
    </font>
    <font>
      <sz val="10.5"/>
      <color indexed="8"/>
      <name val="HGSｺﾞｼｯｸM"/>
      <family val="3"/>
      <charset val="128"/>
    </font>
    <font>
      <sz val="10"/>
      <color indexed="8"/>
      <name val="HGPｺﾞｼｯｸM"/>
      <family val="3"/>
      <charset val="128"/>
    </font>
    <font>
      <sz val="12"/>
      <color indexed="8"/>
      <name val="HGPｺﾞｼｯｸE"/>
      <family val="3"/>
      <charset val="128"/>
    </font>
    <font>
      <sz val="10"/>
      <color rgb="FFFF0000"/>
      <name val="HGSｺﾞｼｯｸM"/>
      <family val="3"/>
      <charset val="128"/>
    </font>
    <font>
      <sz val="10"/>
      <color rgb="FFFF0000"/>
      <name val="HGSｺﾞｼｯｸE"/>
      <family val="3"/>
      <charset val="128"/>
    </font>
    <font>
      <sz val="10"/>
      <color theme="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sz val="12"/>
      <color indexed="8"/>
      <name val="HGSｺﾞｼｯｸE"/>
      <family val="3"/>
      <charset val="128"/>
    </font>
    <font>
      <sz val="12"/>
      <name val="HGSｺﾞｼｯｸE"/>
      <family val="3"/>
      <charset val="128"/>
    </font>
    <font>
      <sz val="10.5"/>
      <color indexed="8"/>
      <name val="ＤＦ平成明朝体W3"/>
      <family val="1"/>
      <charset val="128"/>
    </font>
    <font>
      <sz val="16"/>
      <color indexed="8"/>
      <name val="ＤＦ平成明朝体W3"/>
      <family val="1"/>
      <charset val="128"/>
    </font>
    <font>
      <sz val="20"/>
      <color indexed="8"/>
      <name val="ＤＦ平成明朝体W3"/>
      <family val="1"/>
      <charset val="128"/>
    </font>
    <font>
      <sz val="12"/>
      <color indexed="8"/>
      <name val="ＤＦ平成明朝体W3"/>
      <family val="1"/>
      <charset val="128"/>
    </font>
    <font>
      <sz val="11"/>
      <color indexed="8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8"/>
      <color indexed="8"/>
      <name val="ＤＦ平成明朝体W3"/>
      <family val="1"/>
      <charset val="128"/>
    </font>
    <font>
      <u/>
      <sz val="12"/>
      <color indexed="12"/>
      <name val="Arial Black"/>
      <family val="2"/>
    </font>
    <font>
      <b/>
      <sz val="11"/>
      <color indexed="60"/>
      <name val="HGｺﾞｼｯｸM"/>
      <family val="3"/>
      <charset val="128"/>
    </font>
    <font>
      <b/>
      <sz val="11"/>
      <name val="HGｺﾞｼｯｸM"/>
      <family val="3"/>
      <charset val="128"/>
    </font>
    <font>
      <u/>
      <sz val="11"/>
      <color indexed="12"/>
      <name val="HGｺﾞｼｯｸM"/>
      <family val="3"/>
      <charset val="128"/>
    </font>
    <font>
      <sz val="14"/>
      <color rgb="FFFF0000"/>
      <name val="ＤＨＰ特太ゴシック体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Arial Black"/>
      <family val="2"/>
    </font>
    <font>
      <sz val="18"/>
      <color indexed="8"/>
      <name val="游明朝 Demibold"/>
      <family val="1"/>
      <charset val="128"/>
    </font>
    <font>
      <sz val="16"/>
      <color indexed="8"/>
      <name val="游明朝 Demibold"/>
      <family val="1"/>
      <charset val="128"/>
    </font>
    <font>
      <sz val="14"/>
      <color indexed="8"/>
      <name val="游明朝 Demibold"/>
      <family val="1"/>
      <charset val="128"/>
    </font>
    <font>
      <sz val="10"/>
      <color rgb="FFFF0000"/>
      <name val="HGｺﾞｼｯｸM"/>
      <family val="3"/>
      <charset val="128"/>
    </font>
    <font>
      <sz val="12"/>
      <color rgb="FFFF0000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0.5"/>
      <name val="HGｺﾞｼｯｸM"/>
      <family val="3"/>
      <charset val="128"/>
    </font>
    <font>
      <sz val="11"/>
      <color indexed="10"/>
      <name val="HGｺﾞｼｯｸE"/>
      <family val="3"/>
      <charset val="128"/>
    </font>
    <font>
      <sz val="11"/>
      <color rgb="FFFF0000"/>
      <name val="HGｺﾞｼｯｸE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50" fillId="22" borderId="2" applyNumberFormat="0" applyFon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6" fontId="50" fillId="0" borderId="0" applyFon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>
      <alignment vertical="center"/>
    </xf>
    <xf numFmtId="0" fontId="13" fillId="0" borderId="0">
      <alignment vertical="center"/>
    </xf>
    <xf numFmtId="0" fontId="72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452">
    <xf numFmtId="0" fontId="0" fillId="0" borderId="0" xfId="0"/>
    <xf numFmtId="0" fontId="21" fillId="0" borderId="0" xfId="47" applyFont="1" applyAlignment="1">
      <alignment horizontal="center" vertical="center"/>
    </xf>
    <xf numFmtId="0" fontId="22" fillId="0" borderId="0" xfId="47" applyFont="1">
      <alignment vertical="center"/>
    </xf>
    <xf numFmtId="0" fontId="22" fillId="0" borderId="0" xfId="47" applyFont="1" applyAlignment="1">
      <alignment horizontal="center" vertical="center"/>
    </xf>
    <xf numFmtId="0" fontId="22" fillId="0" borderId="0" xfId="47" applyFont="1" applyAlignment="1">
      <alignment horizontal="right" vertical="center"/>
    </xf>
    <xf numFmtId="0" fontId="25" fillId="0" borderId="0" xfId="47" applyFont="1" applyAlignment="1" applyProtection="1">
      <alignment horizontal="left" vertical="center"/>
      <protection hidden="1"/>
    </xf>
    <xf numFmtId="0" fontId="22" fillId="0" borderId="0" xfId="47" applyFont="1" applyProtection="1">
      <alignment vertical="center"/>
      <protection hidden="1"/>
    </xf>
    <xf numFmtId="0" fontId="28" fillId="0" borderId="0" xfId="47" applyFont="1" applyAlignment="1" applyProtection="1">
      <alignment horizontal="center" vertical="top"/>
      <protection hidden="1"/>
    </xf>
    <xf numFmtId="0" fontId="28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right" vertical="center"/>
      <protection hidden="1"/>
    </xf>
    <xf numFmtId="0" fontId="29" fillId="0" borderId="0" xfId="47" applyFont="1" applyAlignment="1" applyProtection="1">
      <alignment horizontal="center" vertical="center"/>
      <protection hidden="1"/>
    </xf>
    <xf numFmtId="0" fontId="29" fillId="0" borderId="0" xfId="47" applyFont="1" applyAlignment="1" applyProtection="1">
      <alignment horizontal="left" vertical="center"/>
      <protection hidden="1"/>
    </xf>
    <xf numFmtId="0" fontId="22" fillId="0" borderId="0" xfId="47" applyFont="1" applyAlignment="1" applyProtection="1">
      <alignment horizontal="center" vertical="center"/>
      <protection hidden="1"/>
    </xf>
    <xf numFmtId="0" fontId="32" fillId="23" borderId="10" xfId="47" applyFont="1" applyFill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protection hidden="1"/>
    </xf>
    <xf numFmtId="0" fontId="22" fillId="0" borderId="0" xfId="47" applyFont="1" applyAlignment="1" applyProtection="1">
      <alignment horizontal="right" vertical="center"/>
      <protection hidden="1"/>
    </xf>
    <xf numFmtId="0" fontId="37" fillId="0" borderId="0" xfId="47" applyFont="1">
      <alignment vertical="center"/>
    </xf>
    <xf numFmtId="0" fontId="38" fillId="0" borderId="0" xfId="47" applyFont="1">
      <alignment vertical="center"/>
    </xf>
    <xf numFmtId="0" fontId="40" fillId="0" borderId="0" xfId="47" applyFont="1" applyAlignment="1">
      <alignment horizontal="center" vertical="center"/>
    </xf>
    <xf numFmtId="0" fontId="41" fillId="0" borderId="0" xfId="47" applyFont="1">
      <alignment vertical="center"/>
    </xf>
    <xf numFmtId="0" fontId="42" fillId="21" borderId="0" xfId="47" applyFont="1" applyFill="1" applyAlignment="1">
      <alignment horizontal="center" vertical="center"/>
    </xf>
    <xf numFmtId="0" fontId="43" fillId="21" borderId="0" xfId="47" applyFont="1" applyFill="1">
      <alignment vertical="center"/>
    </xf>
    <xf numFmtId="0" fontId="40" fillId="0" borderId="10" xfId="47" applyFont="1" applyBorder="1" applyAlignment="1" applyProtection="1">
      <alignment horizontal="left" vertical="center" indent="1"/>
      <protection locked="0"/>
    </xf>
    <xf numFmtId="0" fontId="40" fillId="0" borderId="0" xfId="47" applyFont="1">
      <alignment vertical="center"/>
    </xf>
    <xf numFmtId="0" fontId="45" fillId="0" borderId="0" xfId="47" applyFont="1" applyAlignment="1">
      <alignment horizontal="distributed" vertical="center"/>
    </xf>
    <xf numFmtId="0" fontId="45" fillId="0" borderId="0" xfId="47" applyFont="1">
      <alignment vertical="center"/>
    </xf>
    <xf numFmtId="0" fontId="40" fillId="21" borderId="0" xfId="47" applyFont="1" applyFill="1" applyAlignment="1">
      <alignment horizontal="center" vertical="center"/>
    </xf>
    <xf numFmtId="0" fontId="38" fillId="21" borderId="0" xfId="47" applyFont="1" applyFill="1">
      <alignment vertical="center"/>
    </xf>
    <xf numFmtId="0" fontId="42" fillId="0" borderId="0" xfId="47" applyFont="1" applyAlignment="1">
      <alignment horizontal="right" vertical="center"/>
    </xf>
    <xf numFmtId="0" fontId="22" fillId="0" borderId="0" xfId="47" applyFont="1" applyAlignment="1">
      <alignment horizontal="left" vertical="center" wrapText="1"/>
    </xf>
    <xf numFmtId="0" fontId="22" fillId="0" borderId="0" xfId="47" applyFont="1" applyAlignment="1"/>
    <xf numFmtId="0" fontId="30" fillId="0" borderId="0" xfId="47" applyFont="1" applyAlignment="1"/>
    <xf numFmtId="0" fontId="30" fillId="0" borderId="0" xfId="47" applyFont="1">
      <alignment vertical="center"/>
    </xf>
    <xf numFmtId="0" fontId="30" fillId="21" borderId="0" xfId="47" applyFont="1" applyFill="1">
      <alignment vertical="center"/>
    </xf>
    <xf numFmtId="0" fontId="31" fillId="0" borderId="0" xfId="0" applyFont="1"/>
    <xf numFmtId="0" fontId="54" fillId="0" borderId="0" xfId="47" applyFont="1">
      <alignment vertical="center"/>
    </xf>
    <xf numFmtId="0" fontId="48" fillId="24" borderId="0" xfId="47" applyFont="1" applyFill="1" applyAlignment="1">
      <alignment horizontal="center" vertical="center"/>
    </xf>
    <xf numFmtId="0" fontId="48" fillId="24" borderId="0" xfId="47" applyFont="1" applyFill="1">
      <alignment vertical="center"/>
    </xf>
    <xf numFmtId="49" fontId="48" fillId="24" borderId="0" xfId="47" applyNumberFormat="1" applyFont="1" applyFill="1">
      <alignment vertical="center"/>
    </xf>
    <xf numFmtId="0" fontId="54" fillId="0" borderId="0" xfId="47" applyFont="1" applyAlignment="1">
      <alignment horizontal="center" vertical="center"/>
    </xf>
    <xf numFmtId="0" fontId="66" fillId="0" borderId="0" xfId="47" applyFont="1" applyAlignment="1">
      <alignment horizontal="center" vertical="center"/>
    </xf>
    <xf numFmtId="0" fontId="54" fillId="0" borderId="0" xfId="47" applyFont="1" applyAlignment="1">
      <alignment horizontal="right" vertical="center"/>
    </xf>
    <xf numFmtId="0" fontId="58" fillId="0" borderId="0" xfId="47" applyFont="1" applyAlignment="1">
      <alignment horizontal="center" vertical="center"/>
    </xf>
    <xf numFmtId="0" fontId="69" fillId="0" borderId="10" xfId="47" applyFont="1" applyBorder="1" applyAlignment="1" applyProtection="1">
      <alignment horizontal="left" vertical="center" indent="1"/>
      <protection locked="0"/>
    </xf>
    <xf numFmtId="178" fontId="22" fillId="0" borderId="16" xfId="35" applyNumberFormat="1" applyFont="1" applyFill="1" applyBorder="1" applyAlignment="1" applyProtection="1">
      <alignment horizontal="right" vertical="center"/>
    </xf>
    <xf numFmtId="0" fontId="65" fillId="0" borderId="0" xfId="47" applyFont="1" applyAlignment="1">
      <alignment horizontal="left" vertical="center"/>
    </xf>
    <xf numFmtId="0" fontId="60" fillId="0" borderId="0" xfId="47" applyFont="1" applyAlignment="1">
      <alignment horizontal="center" vertical="top"/>
    </xf>
    <xf numFmtId="0" fontId="61" fillId="0" borderId="0" xfId="47" applyFont="1" applyAlignment="1"/>
    <xf numFmtId="0" fontId="60" fillId="0" borderId="0" xfId="47" applyFont="1" applyAlignment="1">
      <alignment horizontal="center" vertical="center"/>
    </xf>
    <xf numFmtId="0" fontId="61" fillId="0" borderId="0" xfId="47" applyFont="1" applyAlignment="1">
      <alignment horizontal="right" vertical="center"/>
    </xf>
    <xf numFmtId="0" fontId="63" fillId="0" borderId="0" xfId="47" applyFont="1" applyAlignment="1">
      <alignment horizontal="center" vertical="center"/>
    </xf>
    <xf numFmtId="0" fontId="63" fillId="0" borderId="0" xfId="47" applyFont="1" applyAlignment="1">
      <alignment horizontal="left" vertical="center"/>
    </xf>
    <xf numFmtId="0" fontId="66" fillId="17" borderId="10" xfId="47" applyFont="1" applyFill="1" applyBorder="1" applyAlignment="1">
      <alignment horizontal="center" vertical="center"/>
    </xf>
    <xf numFmtId="0" fontId="66" fillId="17" borderId="10" xfId="47" applyFont="1" applyFill="1" applyBorder="1" applyAlignment="1">
      <alignment horizontal="center" vertical="center" shrinkToFit="1"/>
    </xf>
    <xf numFmtId="0" fontId="23" fillId="0" borderId="0" xfId="47" applyFont="1">
      <alignment vertical="center"/>
    </xf>
    <xf numFmtId="0" fontId="70" fillId="0" borderId="0" xfId="47" applyFont="1" applyAlignment="1" applyProtection="1">
      <alignment horizontal="left" vertical="center"/>
      <protection hidden="1"/>
    </xf>
    <xf numFmtId="0" fontId="29" fillId="0" borderId="0" xfId="47" applyFont="1" applyAlignment="1" applyProtection="1">
      <alignment horizontal="right" vertical="center"/>
      <protection hidden="1"/>
    </xf>
    <xf numFmtId="0" fontId="23" fillId="0" borderId="0" xfId="47" applyFont="1" applyProtection="1">
      <alignment vertical="center"/>
      <protection hidden="1"/>
    </xf>
    <xf numFmtId="0" fontId="29" fillId="0" borderId="22" xfId="47" applyFont="1" applyBorder="1" applyAlignment="1" applyProtection="1">
      <alignment horizontal="center"/>
      <protection hidden="1"/>
    </xf>
    <xf numFmtId="0" fontId="71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center" vertical="center"/>
      <protection hidden="1"/>
    </xf>
    <xf numFmtId="0" fontId="23" fillId="0" borderId="23" xfId="47" applyFont="1" applyBorder="1" applyAlignment="1" applyProtection="1">
      <alignment horizontal="center" vertical="center"/>
      <protection hidden="1"/>
    </xf>
    <xf numFmtId="0" fontId="23" fillId="0" borderId="24" xfId="47" applyFont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right" vertical="center" indent="1"/>
      <protection hidden="1"/>
    </xf>
    <xf numFmtId="0" fontId="23" fillId="0" borderId="26" xfId="47" applyFont="1" applyBorder="1" applyAlignment="1" applyProtection="1">
      <alignment horizontal="center" vertical="center"/>
      <protection hidden="1"/>
    </xf>
    <xf numFmtId="0" fontId="23" fillId="0" borderId="28" xfId="47" applyFont="1" applyBorder="1" applyAlignment="1" applyProtection="1">
      <alignment horizontal="right" vertical="center" indent="1"/>
      <protection hidden="1"/>
    </xf>
    <xf numFmtId="0" fontId="23" fillId="0" borderId="28" xfId="47" applyFont="1" applyBorder="1" applyAlignment="1" applyProtection="1">
      <alignment horizontal="right" vertical="center" indent="1" shrinkToFit="1"/>
      <protection hidden="1"/>
    </xf>
    <xf numFmtId="0" fontId="22" fillId="25" borderId="30" xfId="47" applyFont="1" applyFill="1" applyBorder="1" applyAlignment="1">
      <alignment horizontal="center" vertical="center"/>
    </xf>
    <xf numFmtId="177" fontId="67" fillId="25" borderId="31" xfId="47" applyNumberFormat="1" applyFont="1" applyFill="1" applyBorder="1">
      <alignment vertical="center"/>
    </xf>
    <xf numFmtId="0" fontId="67" fillId="25" borderId="32" xfId="47" applyFont="1" applyFill="1" applyBorder="1" applyAlignment="1">
      <alignment horizontal="center" vertical="center"/>
    </xf>
    <xf numFmtId="38" fontId="67" fillId="25" borderId="0" xfId="35" applyFont="1" applyFill="1" applyBorder="1" applyAlignment="1" applyProtection="1">
      <alignment horizontal="center" vertical="center"/>
    </xf>
    <xf numFmtId="0" fontId="67" fillId="25" borderId="0" xfId="47" applyFont="1" applyFill="1">
      <alignment vertical="center"/>
    </xf>
    <xf numFmtId="178" fontId="67" fillId="25" borderId="0" xfId="35" applyNumberFormat="1" applyFont="1" applyFill="1" applyBorder="1" applyAlignment="1" applyProtection="1">
      <alignment horizontal="right" vertical="center"/>
    </xf>
    <xf numFmtId="0" fontId="67" fillId="25" borderId="33" xfId="47" applyFont="1" applyFill="1" applyBorder="1">
      <alignment vertical="center"/>
    </xf>
    <xf numFmtId="0" fontId="67" fillId="25" borderId="34" xfId="47" applyFont="1" applyFill="1" applyBorder="1">
      <alignment vertical="center"/>
    </xf>
    <xf numFmtId="178" fontId="22" fillId="0" borderId="35" xfId="35" applyNumberFormat="1" applyFont="1" applyFill="1" applyBorder="1" applyAlignment="1" applyProtection="1">
      <alignment horizontal="right" vertical="center"/>
    </xf>
    <xf numFmtId="0" fontId="79" fillId="0" borderId="10" xfId="47" applyFont="1" applyBorder="1" applyAlignment="1">
      <alignment horizontal="center" vertical="center"/>
    </xf>
    <xf numFmtId="177" fontId="67" fillId="0" borderId="0" xfId="48" applyNumberFormat="1" applyFont="1">
      <alignment vertical="center"/>
    </xf>
    <xf numFmtId="0" fontId="67" fillId="0" borderId="0" xfId="48" applyFont="1">
      <alignment vertical="center"/>
    </xf>
    <xf numFmtId="0" fontId="67" fillId="0" borderId="0" xfId="48" applyFont="1" applyAlignment="1">
      <alignment horizontal="center" vertical="center"/>
    </xf>
    <xf numFmtId="177" fontId="67" fillId="0" borderId="10" xfId="48" applyNumberFormat="1" applyFont="1" applyBorder="1">
      <alignment vertical="center"/>
    </xf>
    <xf numFmtId="177" fontId="67" fillId="0" borderId="10" xfId="48" applyNumberFormat="1" applyFont="1" applyBorder="1" applyAlignment="1">
      <alignment horizontal="center" vertical="center"/>
    </xf>
    <xf numFmtId="0" fontId="67" fillId="0" borderId="10" xfId="48" applyFont="1" applyBorder="1" applyAlignment="1">
      <alignment horizontal="center" vertical="center"/>
    </xf>
    <xf numFmtId="0" fontId="67" fillId="0" borderId="10" xfId="48" applyFont="1" applyBorder="1">
      <alignment vertical="center"/>
    </xf>
    <xf numFmtId="177" fontId="67" fillId="0" borderId="20" xfId="48" applyNumberFormat="1" applyFont="1" applyBorder="1">
      <alignment vertical="center"/>
    </xf>
    <xf numFmtId="0" fontId="67" fillId="0" borderId="20" xfId="48" applyFont="1" applyBorder="1">
      <alignment vertical="center"/>
    </xf>
    <xf numFmtId="0" fontId="67" fillId="0" borderId="10" xfId="47" applyFont="1" applyBorder="1" applyAlignment="1">
      <alignment horizontal="center" vertical="center"/>
    </xf>
    <xf numFmtId="0" fontId="22" fillId="0" borderId="37" xfId="47" applyFont="1" applyBorder="1" applyAlignment="1">
      <alignment horizontal="center" vertical="center"/>
    </xf>
    <xf numFmtId="0" fontId="22" fillId="0" borderId="38" xfId="47" applyFont="1" applyBorder="1" applyAlignment="1">
      <alignment horizontal="center" vertical="center"/>
    </xf>
    <xf numFmtId="0" fontId="67" fillId="0" borderId="39" xfId="47" applyFont="1" applyBorder="1" applyAlignment="1">
      <alignment horizontal="center" vertical="center"/>
    </xf>
    <xf numFmtId="38" fontId="67" fillId="0" borderId="39" xfId="35" applyFont="1" applyFill="1" applyBorder="1" applyAlignment="1" applyProtection="1">
      <alignment horizontal="center" vertical="center"/>
    </xf>
    <xf numFmtId="0" fontId="67" fillId="0" borderId="39" xfId="47" applyFont="1" applyBorder="1">
      <alignment vertical="center"/>
    </xf>
    <xf numFmtId="178" fontId="52" fillId="0" borderId="39" xfId="35" applyNumberFormat="1" applyFont="1" applyFill="1" applyBorder="1" applyAlignment="1" applyProtection="1">
      <alignment horizontal="right" vertical="center"/>
    </xf>
    <xf numFmtId="0" fontId="22" fillId="0" borderId="40" xfId="47" applyFont="1" applyBorder="1" applyAlignment="1">
      <alignment horizontal="right" vertical="center"/>
    </xf>
    <xf numFmtId="0" fontId="22" fillId="0" borderId="40" xfId="47" applyFont="1" applyBorder="1">
      <alignment vertical="center"/>
    </xf>
    <xf numFmtId="0" fontId="67" fillId="0" borderId="41" xfId="47" applyFont="1" applyBorder="1">
      <alignment vertical="center"/>
    </xf>
    <xf numFmtId="0" fontId="67" fillId="0" borderId="42" xfId="47" applyFont="1" applyBorder="1" applyAlignment="1">
      <alignment horizontal="center" vertical="center"/>
    </xf>
    <xf numFmtId="38" fontId="67" fillId="0" borderId="42" xfId="35" applyFont="1" applyFill="1" applyBorder="1" applyAlignment="1" applyProtection="1">
      <alignment horizontal="center" vertical="center"/>
    </xf>
    <xf numFmtId="0" fontId="67" fillId="0" borderId="42" xfId="47" applyFont="1" applyBorder="1">
      <alignment vertical="center"/>
    </xf>
    <xf numFmtId="178" fontId="67" fillId="0" borderId="42" xfId="35" applyNumberFormat="1" applyFont="1" applyFill="1" applyBorder="1" applyAlignment="1" applyProtection="1">
      <alignment horizontal="right" vertical="center"/>
    </xf>
    <xf numFmtId="0" fontId="67" fillId="0" borderId="29" xfId="47" applyFont="1" applyBorder="1">
      <alignment vertical="center"/>
    </xf>
    <xf numFmtId="0" fontId="22" fillId="0" borderId="32" xfId="47" applyFont="1" applyBorder="1">
      <alignment vertical="center"/>
    </xf>
    <xf numFmtId="178" fontId="52" fillId="0" borderId="43" xfId="35" applyNumberFormat="1" applyFont="1" applyFill="1" applyBorder="1" applyAlignment="1" applyProtection="1">
      <alignment horizontal="right" vertical="center"/>
    </xf>
    <xf numFmtId="0" fontId="22" fillId="0" borderId="44" xfId="47" applyFont="1" applyBorder="1">
      <alignment vertical="center"/>
    </xf>
    <xf numFmtId="0" fontId="67" fillId="0" borderId="44" xfId="47" applyFont="1" applyBorder="1">
      <alignment vertical="center"/>
    </xf>
    <xf numFmtId="177" fontId="22" fillId="0" borderId="10" xfId="47" applyNumberFormat="1" applyFont="1" applyBorder="1">
      <alignment vertical="center"/>
    </xf>
    <xf numFmtId="179" fontId="67" fillId="27" borderId="10" xfId="47" applyNumberFormat="1" applyFont="1" applyFill="1" applyBorder="1" applyAlignment="1" applyProtection="1">
      <alignment horizontal="right" vertical="center"/>
      <protection locked="0"/>
    </xf>
    <xf numFmtId="0" fontId="54" fillId="0" borderId="39" xfId="47" applyFont="1" applyBorder="1" applyAlignment="1">
      <alignment horizontal="center" vertical="center"/>
    </xf>
    <xf numFmtId="38" fontId="68" fillId="0" borderId="39" xfId="35" applyFont="1" applyFill="1" applyBorder="1" applyAlignment="1" applyProtection="1">
      <alignment horizontal="center" vertical="center"/>
    </xf>
    <xf numFmtId="0" fontId="54" fillId="0" borderId="39" xfId="47" applyFont="1" applyBorder="1">
      <alignment vertical="center"/>
    </xf>
    <xf numFmtId="178" fontId="49" fillId="0" borderId="39" xfId="35" applyNumberFormat="1" applyFont="1" applyFill="1" applyBorder="1" applyAlignment="1" applyProtection="1">
      <alignment vertical="center"/>
    </xf>
    <xf numFmtId="0" fontId="54" fillId="0" borderId="40" xfId="47" applyFont="1" applyBorder="1">
      <alignment vertical="center"/>
    </xf>
    <xf numFmtId="0" fontId="54" fillId="0" borderId="41" xfId="47" applyFont="1" applyBorder="1">
      <alignment vertical="center"/>
    </xf>
    <xf numFmtId="0" fontId="22" fillId="0" borderId="30" xfId="47" applyFont="1" applyBorder="1" applyAlignment="1">
      <alignment horizontal="center" vertical="center"/>
    </xf>
    <xf numFmtId="0" fontId="22" fillId="0" borderId="32" xfId="47" applyFont="1" applyBorder="1" applyAlignment="1">
      <alignment horizontal="center" vertical="center"/>
    </xf>
    <xf numFmtId="0" fontId="54" fillId="0" borderId="32" xfId="47" applyFont="1" applyBorder="1" applyAlignment="1">
      <alignment horizontal="center" vertical="center"/>
    </xf>
    <xf numFmtId="38" fontId="68" fillId="0" borderId="32" xfId="35" applyFont="1" applyFill="1" applyBorder="1" applyAlignment="1" applyProtection="1">
      <alignment horizontal="center" vertical="center"/>
    </xf>
    <xf numFmtId="0" fontId="54" fillId="0" borderId="32" xfId="47" applyFont="1" applyBorder="1">
      <alignment vertical="center"/>
    </xf>
    <xf numFmtId="178" fontId="68" fillId="0" borderId="32" xfId="35" applyNumberFormat="1" applyFont="1" applyFill="1" applyBorder="1" applyAlignment="1" applyProtection="1">
      <alignment vertical="center"/>
    </xf>
    <xf numFmtId="0" fontId="54" fillId="0" borderId="45" xfId="47" applyFont="1" applyBorder="1">
      <alignment vertical="center"/>
    </xf>
    <xf numFmtId="0" fontId="54" fillId="0" borderId="29" xfId="47" applyFont="1" applyBorder="1">
      <alignment vertical="center"/>
    </xf>
    <xf numFmtId="0" fontId="54" fillId="0" borderId="30" xfId="47" applyFont="1" applyBorder="1" applyAlignment="1">
      <alignment horizontal="center" vertical="center"/>
    </xf>
    <xf numFmtId="177" fontId="67" fillId="0" borderId="32" xfId="47" applyNumberFormat="1" applyFont="1" applyBorder="1">
      <alignment vertical="center"/>
    </xf>
    <xf numFmtId="38" fontId="68" fillId="0" borderId="0" xfId="35" applyFont="1" applyFill="1" applyBorder="1" applyAlignment="1" applyProtection="1">
      <alignment horizontal="center" vertical="center"/>
    </xf>
    <xf numFmtId="178" fontId="68" fillId="0" borderId="0" xfId="35" applyNumberFormat="1" applyFont="1" applyFill="1" applyBorder="1" applyAlignment="1" applyProtection="1">
      <alignment vertical="center"/>
    </xf>
    <xf numFmtId="0" fontId="54" fillId="0" borderId="33" xfId="47" applyFont="1" applyBorder="1">
      <alignment vertical="center"/>
    </xf>
    <xf numFmtId="0" fontId="54" fillId="0" borderId="34" xfId="47" applyFont="1" applyBorder="1">
      <alignment vertical="center"/>
    </xf>
    <xf numFmtId="178" fontId="53" fillId="0" borderId="43" xfId="35" applyNumberFormat="1" applyFont="1" applyFill="1" applyBorder="1" applyAlignment="1" applyProtection="1">
      <alignment vertical="center"/>
    </xf>
    <xf numFmtId="0" fontId="54" fillId="0" borderId="44" xfId="47" applyFont="1" applyBorder="1">
      <alignment vertical="center"/>
    </xf>
    <xf numFmtId="0" fontId="54" fillId="0" borderId="43" xfId="47" applyFont="1" applyBorder="1">
      <alignment vertical="center"/>
    </xf>
    <xf numFmtId="177" fontId="80" fillId="28" borderId="39" xfId="47" applyNumberFormat="1" applyFont="1" applyFill="1" applyBorder="1">
      <alignment vertical="center"/>
    </xf>
    <xf numFmtId="177" fontId="80" fillId="28" borderId="32" xfId="47" applyNumberFormat="1" applyFont="1" applyFill="1" applyBorder="1">
      <alignment vertical="center"/>
    </xf>
    <xf numFmtId="0" fontId="81" fillId="29" borderId="10" xfId="47" applyFont="1" applyFill="1" applyBorder="1" applyAlignment="1" applyProtection="1">
      <alignment horizontal="center" vertical="center"/>
      <protection hidden="1"/>
    </xf>
    <xf numFmtId="0" fontId="81" fillId="29" borderId="10" xfId="47" applyFont="1" applyFill="1" applyBorder="1" applyAlignment="1" applyProtection="1">
      <alignment horizontal="center" vertical="center" shrinkToFit="1"/>
      <protection hidden="1"/>
    </xf>
    <xf numFmtId="0" fontId="67" fillId="27" borderId="10" xfId="47" applyFont="1" applyFill="1" applyBorder="1" applyAlignment="1" applyProtection="1">
      <alignment horizontal="center" vertical="center"/>
      <protection locked="0"/>
    </xf>
    <xf numFmtId="179" fontId="67" fillId="27" borderId="10" xfId="47" applyNumberFormat="1" applyFont="1" applyFill="1" applyBorder="1" applyAlignment="1" applyProtection="1">
      <alignment horizontal="center" vertical="center"/>
      <protection locked="0"/>
    </xf>
    <xf numFmtId="0" fontId="67" fillId="30" borderId="10" xfId="47" applyFont="1" applyFill="1" applyBorder="1" applyAlignment="1" applyProtection="1">
      <alignment horizontal="center" vertical="center"/>
      <protection locked="0"/>
    </xf>
    <xf numFmtId="0" fontId="75" fillId="30" borderId="10" xfId="47" applyFont="1" applyFill="1" applyBorder="1" applyAlignment="1" applyProtection="1">
      <alignment horizontal="center" vertical="center"/>
      <protection locked="0"/>
    </xf>
    <xf numFmtId="177" fontId="54" fillId="0" borderId="10" xfId="47" applyNumberFormat="1" applyFont="1" applyBorder="1">
      <alignment vertical="center"/>
    </xf>
    <xf numFmtId="0" fontId="68" fillId="30" borderId="10" xfId="47" applyFont="1" applyFill="1" applyBorder="1" applyAlignment="1" applyProtection="1">
      <alignment horizontal="center" vertical="center"/>
      <protection locked="0"/>
    </xf>
    <xf numFmtId="177" fontId="74" fillId="27" borderId="46" xfId="47" applyNumberFormat="1" applyFont="1" applyFill="1" applyBorder="1">
      <alignment vertical="center"/>
    </xf>
    <xf numFmtId="177" fontId="74" fillId="27" borderId="47" xfId="47" applyNumberFormat="1" applyFont="1" applyFill="1" applyBorder="1">
      <alignment vertical="center"/>
    </xf>
    <xf numFmtId="6" fontId="57" fillId="0" borderId="49" xfId="44" applyFont="1" applyBorder="1" applyAlignment="1" applyProtection="1">
      <alignment horizontal="right" vertical="center"/>
    </xf>
    <xf numFmtId="0" fontId="23" fillId="0" borderId="0" xfId="47" applyFont="1" applyAlignment="1"/>
    <xf numFmtId="0" fontId="23" fillId="0" borderId="10" xfId="47" applyFont="1" applyBorder="1" applyAlignment="1" applyProtection="1">
      <alignment horizontal="center" vertical="center"/>
      <protection hidden="1"/>
    </xf>
    <xf numFmtId="0" fontId="82" fillId="0" borderId="10" xfId="47" applyFont="1" applyBorder="1" applyAlignment="1" applyProtection="1">
      <alignment horizontal="center" vertical="center"/>
      <protection hidden="1"/>
    </xf>
    <xf numFmtId="0" fontId="33" fillId="0" borderId="0" xfId="46" applyFont="1" applyProtection="1">
      <alignment vertical="center"/>
      <protection hidden="1"/>
    </xf>
    <xf numFmtId="0" fontId="34" fillId="0" borderId="0" xfId="46" applyFont="1" applyAlignment="1" applyProtection="1">
      <alignment horizontal="center" vertical="center"/>
      <protection hidden="1"/>
    </xf>
    <xf numFmtId="0" fontId="34" fillId="0" borderId="0" xfId="46" applyFont="1" applyAlignment="1" applyProtection="1">
      <alignment horizontal="right" vertical="center"/>
      <protection hidden="1"/>
    </xf>
    <xf numFmtId="0" fontId="33" fillId="0" borderId="2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top" textRotation="255"/>
      <protection hidden="1"/>
    </xf>
    <xf numFmtId="0" fontId="55" fillId="0" borderId="10" xfId="46" applyFont="1" applyBorder="1" applyAlignment="1" applyProtection="1">
      <alignment horizontal="center" vertical="center"/>
      <protection hidden="1"/>
    </xf>
    <xf numFmtId="0" fontId="76" fillId="0" borderId="0" xfId="46" applyFont="1" applyProtection="1">
      <alignment vertical="center"/>
      <protection hidden="1"/>
    </xf>
    <xf numFmtId="0" fontId="33" fillId="0" borderId="0" xfId="46" applyFont="1" applyAlignment="1" applyProtection="1">
      <alignment horizontal="center" vertical="center"/>
      <protection hidden="1"/>
    </xf>
    <xf numFmtId="0" fontId="35" fillId="0" borderId="0" xfId="46" applyFont="1" applyAlignment="1" applyProtection="1">
      <alignment horizontal="center" vertical="center"/>
      <protection hidden="1"/>
    </xf>
    <xf numFmtId="0" fontId="33" fillId="31" borderId="10" xfId="46" applyFont="1" applyFill="1" applyBorder="1" applyAlignment="1" applyProtection="1">
      <alignment horizontal="center" vertical="top" textRotation="255"/>
      <protection hidden="1"/>
    </xf>
    <xf numFmtId="0" fontId="55" fillId="31" borderId="10" xfId="46" applyFont="1" applyFill="1" applyBorder="1" applyAlignment="1" applyProtection="1">
      <alignment horizontal="center" vertical="center"/>
      <protection hidden="1"/>
    </xf>
    <xf numFmtId="6" fontId="57" fillId="0" borderId="53" xfId="44" applyFont="1" applyBorder="1" applyAlignment="1" applyProtection="1">
      <alignment horizontal="right" vertical="center"/>
    </xf>
    <xf numFmtId="38" fontId="78" fillId="0" borderId="52" xfId="34" applyFont="1" applyBorder="1" applyAlignment="1" applyProtection="1">
      <alignment vertical="center"/>
      <protection hidden="1"/>
    </xf>
    <xf numFmtId="0" fontId="67" fillId="33" borderId="10" xfId="47" applyFont="1" applyFill="1" applyBorder="1" applyAlignment="1" applyProtection="1">
      <alignment horizontal="center" vertical="center"/>
      <protection locked="0"/>
    </xf>
    <xf numFmtId="49" fontId="67" fillId="33" borderId="10" xfId="47" applyNumberFormat="1" applyFont="1" applyFill="1" applyBorder="1" applyAlignment="1" applyProtection="1">
      <alignment horizontal="center" vertical="center"/>
      <protection locked="0"/>
    </xf>
    <xf numFmtId="0" fontId="67" fillId="33" borderId="10" xfId="47" applyFont="1" applyFill="1" applyBorder="1" applyProtection="1">
      <alignment vertical="center"/>
      <protection locked="0"/>
    </xf>
    <xf numFmtId="49" fontId="67" fillId="33" borderId="10" xfId="47" applyNumberFormat="1" applyFont="1" applyFill="1" applyBorder="1" applyAlignment="1" applyProtection="1">
      <alignment horizontal="right" vertical="center"/>
      <protection locked="0"/>
    </xf>
    <xf numFmtId="0" fontId="68" fillId="33" borderId="10" xfId="47" applyFont="1" applyFill="1" applyBorder="1" applyProtection="1">
      <alignment vertical="center"/>
      <protection locked="0"/>
    </xf>
    <xf numFmtId="179" fontId="68" fillId="33" borderId="10" xfId="47" applyNumberFormat="1" applyFont="1" applyFill="1" applyBorder="1" applyAlignment="1" applyProtection="1">
      <alignment horizontal="right" vertical="center"/>
      <protection locked="0"/>
    </xf>
    <xf numFmtId="0" fontId="33" fillId="34" borderId="20" xfId="46" applyFont="1" applyFill="1" applyBorder="1" applyAlignment="1" applyProtection="1">
      <alignment horizontal="center" vertical="center"/>
      <protection hidden="1"/>
    </xf>
    <xf numFmtId="0" fontId="33" fillId="34" borderId="10" xfId="46" applyFont="1" applyFill="1" applyBorder="1" applyAlignment="1" applyProtection="1">
      <alignment horizontal="center" vertical="top" textRotation="255"/>
      <protection hidden="1"/>
    </xf>
    <xf numFmtId="0" fontId="55" fillId="34" borderId="10" xfId="46" applyFont="1" applyFill="1" applyBorder="1" applyAlignment="1" applyProtection="1">
      <alignment horizontal="center" vertical="center"/>
      <protection hidden="1"/>
    </xf>
    <xf numFmtId="0" fontId="76" fillId="34" borderId="0" xfId="46" applyFont="1" applyFill="1" applyAlignment="1" applyProtection="1">
      <alignment horizontal="center" vertical="center"/>
      <protection hidden="1"/>
    </xf>
    <xf numFmtId="0" fontId="67" fillId="0" borderId="20" xfId="48" applyFont="1" applyBorder="1" applyAlignment="1">
      <alignment horizontal="center" vertical="center"/>
    </xf>
    <xf numFmtId="0" fontId="72" fillId="0" borderId="0" xfId="48">
      <alignment vertical="center"/>
    </xf>
    <xf numFmtId="0" fontId="33" fillId="0" borderId="68" xfId="46" applyFont="1" applyBorder="1" applyProtection="1">
      <alignment vertical="center"/>
      <protection hidden="1"/>
    </xf>
    <xf numFmtId="0" fontId="76" fillId="0" borderId="10" xfId="46" applyFont="1" applyBorder="1" applyAlignment="1" applyProtection="1">
      <alignment horizontal="center" vertical="center"/>
      <protection hidden="1"/>
    </xf>
    <xf numFmtId="0" fontId="76" fillId="0" borderId="64" xfId="46" applyFont="1" applyBorder="1" applyAlignment="1" applyProtection="1">
      <alignment horizontal="center" vertical="center"/>
      <protection hidden="1"/>
    </xf>
    <xf numFmtId="0" fontId="76" fillId="0" borderId="11" xfId="46" applyFont="1" applyBorder="1" applyProtection="1">
      <alignment vertical="center"/>
      <protection hidden="1"/>
    </xf>
    <xf numFmtId="0" fontId="76" fillId="0" borderId="18" xfId="46" applyFont="1" applyBorder="1" applyAlignment="1" applyProtection="1">
      <alignment horizontal="right" vertical="center"/>
      <protection hidden="1"/>
    </xf>
    <xf numFmtId="0" fontId="76" fillId="0" borderId="36" xfId="46" applyFont="1" applyBorder="1" applyProtection="1">
      <alignment vertical="center"/>
      <protection hidden="1"/>
    </xf>
    <xf numFmtId="0" fontId="76" fillId="32" borderId="10" xfId="46" applyFont="1" applyFill="1" applyBorder="1" applyAlignment="1" applyProtection="1">
      <alignment horizontal="center" vertical="center"/>
      <protection hidden="1"/>
    </xf>
    <xf numFmtId="0" fontId="76" fillId="32" borderId="64" xfId="46" applyFont="1" applyFill="1" applyBorder="1" applyAlignment="1" applyProtection="1">
      <alignment horizontal="center" vertical="center"/>
      <protection hidden="1"/>
    </xf>
    <xf numFmtId="0" fontId="23" fillId="0" borderId="69" xfId="47" applyFont="1" applyBorder="1" applyAlignment="1" applyProtection="1">
      <alignment horizontal="center" vertical="center"/>
      <protection hidden="1"/>
    </xf>
    <xf numFmtId="0" fontId="23" fillId="0" borderId="27" xfId="47" applyFont="1" applyBorder="1" applyAlignment="1" applyProtection="1">
      <alignment horizontal="right" vertical="center" indent="1"/>
      <protection hidden="1"/>
    </xf>
    <xf numFmtId="0" fontId="23" fillId="0" borderId="25" xfId="47" applyFont="1" applyBorder="1" applyAlignment="1" applyProtection="1">
      <alignment horizontal="right" vertical="center" indent="1"/>
      <protection hidden="1"/>
    </xf>
    <xf numFmtId="0" fontId="67" fillId="36" borderId="10" xfId="47" applyFont="1" applyFill="1" applyBorder="1" applyAlignment="1" applyProtection="1">
      <alignment horizontal="center" vertical="center"/>
      <protection locked="0"/>
    </xf>
    <xf numFmtId="179" fontId="67" fillId="36" borderId="10" xfId="47" applyNumberFormat="1" applyFont="1" applyFill="1" applyBorder="1" applyAlignment="1" applyProtection="1">
      <alignment horizontal="center" vertical="center"/>
      <protection locked="0"/>
    </xf>
    <xf numFmtId="0" fontId="67" fillId="36" borderId="10" xfId="47" applyFont="1" applyFill="1" applyBorder="1" applyProtection="1">
      <alignment vertical="center"/>
      <protection locked="0"/>
    </xf>
    <xf numFmtId="49" fontId="67" fillId="36" borderId="10" xfId="47" applyNumberFormat="1" applyFont="1" applyFill="1" applyBorder="1" applyAlignment="1" applyProtection="1">
      <alignment horizontal="right" vertical="center"/>
      <protection locked="0"/>
    </xf>
    <xf numFmtId="0" fontId="67" fillId="0" borderId="10" xfId="47" applyFont="1" applyBorder="1" applyAlignment="1">
      <alignment horizontal="center" vertical="center" shrinkToFit="1"/>
    </xf>
    <xf numFmtId="0" fontId="68" fillId="35" borderId="10" xfId="47" applyFont="1" applyFill="1" applyBorder="1" applyProtection="1">
      <alignment vertical="center"/>
      <protection locked="0"/>
    </xf>
    <xf numFmtId="179" fontId="68" fillId="35" borderId="10" xfId="47" applyNumberFormat="1" applyFont="1" applyFill="1" applyBorder="1" applyAlignment="1" applyProtection="1">
      <alignment horizontal="right" vertical="center"/>
      <protection locked="0"/>
    </xf>
    <xf numFmtId="0" fontId="29" fillId="0" borderId="57" xfId="47" applyFont="1" applyBorder="1" applyAlignment="1" applyProtection="1">
      <alignment horizontal="center" vertical="center"/>
      <protection hidden="1"/>
    </xf>
    <xf numFmtId="0" fontId="29" fillId="0" borderId="72" xfId="47" applyFont="1" applyBorder="1" applyAlignment="1" applyProtection="1">
      <alignment horizontal="center" vertical="center"/>
      <protection hidden="1"/>
    </xf>
    <xf numFmtId="0" fontId="29" fillId="0" borderId="73" xfId="47" applyFont="1" applyBorder="1" applyAlignment="1" applyProtection="1">
      <alignment horizontal="center" vertical="center"/>
      <protection hidden="1"/>
    </xf>
    <xf numFmtId="0" fontId="29" fillId="0" borderId="74" xfId="47" applyFont="1" applyBorder="1" applyAlignment="1" applyProtection="1">
      <alignment horizontal="center" vertical="center"/>
      <protection hidden="1"/>
    </xf>
    <xf numFmtId="0" fontId="23" fillId="0" borderId="75" xfId="47" applyFont="1" applyBorder="1" applyAlignment="1" applyProtection="1">
      <alignment horizontal="right" vertical="center" indent="1"/>
      <protection hidden="1"/>
    </xf>
    <xf numFmtId="0" fontId="23" fillId="0" borderId="76" xfId="47" applyFont="1" applyBorder="1" applyAlignment="1" applyProtection="1">
      <alignment horizontal="right" vertical="center" indent="1"/>
      <protection hidden="1"/>
    </xf>
    <xf numFmtId="0" fontId="23" fillId="0" borderId="77" xfId="47" applyFont="1" applyBorder="1" applyAlignment="1" applyProtection="1">
      <alignment horizontal="center" vertical="center"/>
      <protection hidden="1"/>
    </xf>
    <xf numFmtId="0" fontId="23" fillId="0" borderId="78" xfId="47" applyFont="1" applyBorder="1" applyAlignment="1" applyProtection="1">
      <alignment horizontal="right" vertical="center" indent="1"/>
      <protection hidden="1"/>
    </xf>
    <xf numFmtId="0" fontId="23" fillId="0" borderId="79" xfId="47" applyFont="1" applyBorder="1" applyAlignment="1" applyProtection="1">
      <alignment horizontal="center" vertical="center"/>
      <protection hidden="1"/>
    </xf>
    <xf numFmtId="0" fontId="76" fillId="34" borderId="10" xfId="46" applyFont="1" applyFill="1" applyBorder="1" applyAlignment="1" applyProtection="1">
      <alignment horizontal="center" vertical="center"/>
      <protection hidden="1"/>
    </xf>
    <xf numFmtId="0" fontId="76" fillId="31" borderId="10" xfId="46" applyFont="1" applyFill="1" applyBorder="1" applyAlignment="1" applyProtection="1">
      <alignment horizontal="center" vertical="center"/>
      <protection hidden="1"/>
    </xf>
    <xf numFmtId="0" fontId="33" fillId="34" borderId="81" xfId="46" applyFont="1" applyFill="1" applyBorder="1" applyAlignment="1" applyProtection="1">
      <alignment horizontal="center" vertical="center"/>
      <protection hidden="1"/>
    </xf>
    <xf numFmtId="0" fontId="33" fillId="34" borderId="18" xfId="46" applyFont="1" applyFill="1" applyBorder="1" applyAlignment="1" applyProtection="1">
      <alignment horizontal="center" vertical="top" textRotation="255"/>
      <protection hidden="1"/>
    </xf>
    <xf numFmtId="0" fontId="55" fillId="34" borderId="18" xfId="46" applyFont="1" applyFill="1" applyBorder="1" applyAlignment="1" applyProtection="1">
      <alignment horizontal="center" vertical="center"/>
      <protection hidden="1"/>
    </xf>
    <xf numFmtId="0" fontId="33" fillId="0" borderId="80" xfId="46" applyFont="1" applyBorder="1" applyAlignment="1" applyProtection="1">
      <alignment horizontal="center" vertical="center"/>
      <protection hidden="1"/>
    </xf>
    <xf numFmtId="0" fontId="33" fillId="31" borderId="80" xfId="46" applyFont="1" applyFill="1" applyBorder="1" applyAlignment="1" applyProtection="1">
      <alignment horizontal="center" vertical="top" textRotation="255"/>
      <protection hidden="1"/>
    </xf>
    <xf numFmtId="0" fontId="55" fillId="31" borderId="80" xfId="46" applyFont="1" applyFill="1" applyBorder="1" applyAlignment="1" applyProtection="1">
      <alignment horizontal="center" vertical="center"/>
      <protection hidden="1"/>
    </xf>
    <xf numFmtId="0" fontId="76" fillId="31" borderId="80" xfId="46" applyFont="1" applyFill="1" applyBorder="1" applyAlignment="1" applyProtection="1">
      <alignment horizontal="center" vertical="center"/>
      <protection hidden="1"/>
    </xf>
    <xf numFmtId="0" fontId="76" fillId="32" borderId="80" xfId="46" applyFont="1" applyFill="1" applyBorder="1" applyAlignment="1" applyProtection="1">
      <alignment horizontal="center" vertical="center"/>
      <protection hidden="1"/>
    </xf>
    <xf numFmtId="0" fontId="76" fillId="34" borderId="82" xfId="46" applyFont="1" applyFill="1" applyBorder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left" vertical="center" indent="2"/>
      <protection hidden="1"/>
    </xf>
    <xf numFmtId="0" fontId="61" fillId="0" borderId="0" xfId="47" applyFont="1" applyAlignment="1">
      <alignment horizontal="left" vertical="center" indent="2"/>
    </xf>
    <xf numFmtId="0" fontId="90" fillId="0" borderId="0" xfId="0" applyFont="1" applyAlignment="1">
      <alignment vertical="center"/>
    </xf>
    <xf numFmtId="0" fontId="90" fillId="0" borderId="10" xfId="0" applyFont="1" applyBorder="1" applyAlignment="1">
      <alignment horizontal="center" vertical="center"/>
    </xf>
    <xf numFmtId="0" fontId="90" fillId="0" borderId="10" xfId="0" applyFont="1" applyBorder="1" applyAlignment="1">
      <alignment vertical="center"/>
    </xf>
    <xf numFmtId="0" fontId="67" fillId="0" borderId="0" xfId="47" applyFont="1">
      <alignment vertical="center"/>
    </xf>
    <xf numFmtId="181" fontId="75" fillId="30" borderId="10" xfId="47" applyNumberFormat="1" applyFont="1" applyFill="1" applyBorder="1" applyAlignment="1" applyProtection="1">
      <alignment horizontal="center" vertical="center"/>
      <protection locked="0"/>
    </xf>
    <xf numFmtId="0" fontId="79" fillId="30" borderId="10" xfId="47" applyFont="1" applyFill="1" applyBorder="1" applyAlignment="1" applyProtection="1">
      <alignment horizontal="center" vertical="center"/>
      <protection locked="0"/>
    </xf>
    <xf numFmtId="181" fontId="91" fillId="30" borderId="10" xfId="47" applyNumberFormat="1" applyFont="1" applyFill="1" applyBorder="1" applyAlignment="1" applyProtection="1">
      <alignment horizontal="center" vertical="center"/>
      <protection locked="0"/>
    </xf>
    <xf numFmtId="0" fontId="91" fillId="30" borderId="10" xfId="47" applyFont="1" applyFill="1" applyBorder="1" applyAlignment="1" applyProtection="1">
      <alignment horizontal="center" vertical="center"/>
      <protection locked="0"/>
    </xf>
    <xf numFmtId="0" fontId="92" fillId="0" borderId="10" xfId="47" applyFont="1" applyBorder="1" applyAlignment="1" applyProtection="1">
      <alignment horizontal="center" vertical="center"/>
      <protection hidden="1"/>
    </xf>
    <xf numFmtId="0" fontId="37" fillId="0" borderId="10" xfId="47" applyFont="1" applyBorder="1" applyAlignment="1" applyProtection="1">
      <alignment horizontal="center" vertical="center"/>
      <protection hidden="1"/>
    </xf>
    <xf numFmtId="0" fontId="27" fillId="0" borderId="0" xfId="47" applyFont="1" applyProtection="1">
      <alignment vertical="center"/>
      <protection hidden="1"/>
    </xf>
    <xf numFmtId="0" fontId="23" fillId="8" borderId="17" xfId="47" applyFont="1" applyFill="1" applyBorder="1" applyProtection="1">
      <alignment vertical="center"/>
      <protection hidden="1"/>
    </xf>
    <xf numFmtId="0" fontId="23" fillId="8" borderId="18" xfId="47" applyFont="1" applyFill="1" applyBorder="1" applyAlignment="1" applyProtection="1">
      <alignment horizontal="center" vertical="center"/>
      <protection hidden="1"/>
    </xf>
    <xf numFmtId="0" fontId="23" fillId="8" borderId="10" xfId="47" applyFont="1" applyFill="1" applyBorder="1" applyAlignment="1" applyProtection="1">
      <alignment horizontal="center" vertical="center"/>
      <protection hidden="1"/>
    </xf>
    <xf numFmtId="0" fontId="23" fillId="8" borderId="19" xfId="47" applyFont="1" applyFill="1" applyBorder="1" applyProtection="1">
      <alignment vertical="center"/>
      <protection hidden="1"/>
    </xf>
    <xf numFmtId="0" fontId="23" fillId="0" borderId="18" xfId="47" applyFont="1" applyBorder="1" applyAlignment="1" applyProtection="1">
      <alignment horizontal="left" vertical="center" indent="1"/>
      <protection hidden="1"/>
    </xf>
    <xf numFmtId="2" fontId="23" fillId="0" borderId="10" xfId="47" applyNumberFormat="1" applyFont="1" applyBorder="1" applyAlignment="1" applyProtection="1">
      <alignment horizontal="center" vertical="center"/>
      <protection hidden="1"/>
    </xf>
    <xf numFmtId="0" fontId="23" fillId="0" borderId="18" xfId="47" applyFont="1" applyBorder="1" applyAlignment="1" applyProtection="1">
      <alignment horizontal="center" vertical="center"/>
      <protection hidden="1"/>
    </xf>
    <xf numFmtId="0" fontId="70" fillId="8" borderId="19" xfId="47" applyFont="1" applyFill="1" applyBorder="1" applyProtection="1">
      <alignment vertical="center"/>
      <protection hidden="1"/>
    </xf>
    <xf numFmtId="0" fontId="23" fillId="8" borderId="20" xfId="47" applyFont="1" applyFill="1" applyBorder="1" applyProtection="1">
      <alignment vertical="center"/>
      <protection hidden="1"/>
    </xf>
    <xf numFmtId="0" fontId="23" fillId="0" borderId="21" xfId="47" applyFont="1" applyBorder="1" applyProtection="1">
      <alignment vertical="center"/>
      <protection hidden="1"/>
    </xf>
    <xf numFmtId="0" fontId="23" fillId="3" borderId="17" xfId="47" applyFont="1" applyFill="1" applyBorder="1" applyProtection="1">
      <alignment vertical="center"/>
      <protection hidden="1"/>
    </xf>
    <xf numFmtId="0" fontId="23" fillId="3" borderId="18" xfId="47" applyFont="1" applyFill="1" applyBorder="1" applyAlignment="1" applyProtection="1">
      <alignment horizontal="center" vertical="center"/>
      <protection hidden="1"/>
    </xf>
    <xf numFmtId="0" fontId="23" fillId="3" borderId="10" xfId="47" applyFont="1" applyFill="1" applyBorder="1" applyAlignment="1" applyProtection="1">
      <alignment horizontal="center" vertical="center"/>
      <protection hidden="1"/>
    </xf>
    <xf numFmtId="0" fontId="23" fillId="3" borderId="19" xfId="47" applyFont="1" applyFill="1" applyBorder="1" applyProtection="1">
      <alignment vertical="center"/>
      <protection hidden="1"/>
    </xf>
    <xf numFmtId="2" fontId="27" fillId="0" borderId="10" xfId="47" applyNumberFormat="1" applyFont="1" applyBorder="1" applyAlignment="1" applyProtection="1">
      <alignment horizontal="center" vertical="center"/>
      <protection hidden="1"/>
    </xf>
    <xf numFmtId="0" fontId="27" fillId="0" borderId="18" xfId="47" applyFont="1" applyBorder="1" applyAlignment="1" applyProtection="1">
      <alignment horizontal="center" vertical="center"/>
      <protection hidden="1"/>
    </xf>
    <xf numFmtId="0" fontId="70" fillId="3" borderId="19" xfId="47" applyFont="1" applyFill="1" applyBorder="1" applyProtection="1">
      <alignment vertical="center"/>
      <protection hidden="1"/>
    </xf>
    <xf numFmtId="0" fontId="23" fillId="3" borderId="20" xfId="47" applyFont="1" applyFill="1" applyBorder="1" applyProtection="1">
      <alignment vertical="center"/>
      <protection hidden="1"/>
    </xf>
    <xf numFmtId="0" fontId="27" fillId="0" borderId="10" xfId="47" applyFont="1" applyBorder="1" applyAlignment="1" applyProtection="1">
      <alignment horizontal="center" vertical="center"/>
      <protection hidden="1"/>
    </xf>
    <xf numFmtId="0" fontId="79" fillId="33" borderId="10" xfId="47" applyFont="1" applyFill="1" applyBorder="1" applyProtection="1">
      <alignment vertical="center"/>
      <protection locked="0"/>
    </xf>
    <xf numFmtId="179" fontId="79" fillId="33" borderId="10" xfId="47" applyNumberFormat="1" applyFont="1" applyFill="1" applyBorder="1" applyAlignment="1" applyProtection="1">
      <alignment horizontal="right" vertical="center"/>
      <protection locked="0"/>
    </xf>
    <xf numFmtId="0" fontId="67" fillId="27" borderId="10" xfId="47" applyFont="1" applyFill="1" applyBorder="1" applyProtection="1">
      <alignment vertical="center"/>
      <protection locked="0"/>
    </xf>
    <xf numFmtId="0" fontId="67" fillId="37" borderId="10" xfId="47" applyFont="1" applyFill="1" applyBorder="1" applyAlignment="1" applyProtection="1">
      <alignment horizontal="center" vertical="center"/>
      <protection locked="0"/>
    </xf>
    <xf numFmtId="179" fontId="67" fillId="37" borderId="10" xfId="47" applyNumberFormat="1" applyFont="1" applyFill="1" applyBorder="1" applyAlignment="1" applyProtection="1">
      <alignment horizontal="center" vertical="center"/>
      <protection locked="0"/>
    </xf>
    <xf numFmtId="0" fontId="68" fillId="37" borderId="10" xfId="47" applyFont="1" applyFill="1" applyBorder="1" applyProtection="1">
      <alignment vertical="center"/>
      <protection locked="0"/>
    </xf>
    <xf numFmtId="179" fontId="68" fillId="37" borderId="10" xfId="47" applyNumberFormat="1" applyFont="1" applyFill="1" applyBorder="1" applyAlignment="1" applyProtection="1">
      <alignment horizontal="right" vertical="center"/>
      <protection locked="0"/>
    </xf>
    <xf numFmtId="0" fontId="67" fillId="35" borderId="10" xfId="47" applyFont="1" applyFill="1" applyBorder="1" applyAlignment="1" applyProtection="1">
      <alignment horizontal="center" vertical="center"/>
      <protection locked="0"/>
    </xf>
    <xf numFmtId="179" fontId="67" fillId="35" borderId="10" xfId="47" applyNumberFormat="1" applyFont="1" applyFill="1" applyBorder="1" applyAlignment="1" applyProtection="1">
      <alignment horizontal="center" vertical="center"/>
      <protection locked="0"/>
    </xf>
    <xf numFmtId="0" fontId="81" fillId="29" borderId="11" xfId="47" applyFont="1" applyFill="1" applyBorder="1" applyAlignment="1" applyProtection="1">
      <alignment horizontal="center" vertical="center"/>
      <protection hidden="1"/>
    </xf>
    <xf numFmtId="0" fontId="67" fillId="27" borderId="38" xfId="47" applyFont="1" applyFill="1" applyBorder="1" applyAlignment="1" applyProtection="1">
      <alignment horizontal="center" vertical="center"/>
      <protection locked="0"/>
    </xf>
    <xf numFmtId="179" fontId="67" fillId="27" borderId="56" xfId="47" applyNumberFormat="1" applyFont="1" applyFill="1" applyBorder="1" applyAlignment="1" applyProtection="1">
      <alignment horizontal="center" vertical="center"/>
      <protection locked="0"/>
    </xf>
    <xf numFmtId="0" fontId="67" fillId="36" borderId="56" xfId="47" applyFont="1" applyFill="1" applyBorder="1" applyAlignment="1" applyProtection="1">
      <alignment horizontal="center" vertical="center"/>
      <protection locked="0"/>
    </xf>
    <xf numFmtId="49" fontId="67" fillId="33" borderId="13" xfId="47" applyNumberFormat="1" applyFont="1" applyFill="1" applyBorder="1" applyAlignment="1" applyProtection="1">
      <alignment horizontal="center" vertical="center"/>
      <protection locked="0"/>
    </xf>
    <xf numFmtId="0" fontId="75" fillId="30" borderId="38" xfId="47" applyFont="1" applyFill="1" applyBorder="1" applyAlignment="1" applyProtection="1">
      <alignment horizontal="center" vertical="center"/>
      <protection locked="0"/>
    </xf>
    <xf numFmtId="0" fontId="75" fillId="30" borderId="13" xfId="47" applyFont="1" applyFill="1" applyBorder="1" applyAlignment="1" applyProtection="1">
      <alignment horizontal="center" vertical="center"/>
      <protection locked="0"/>
    </xf>
    <xf numFmtId="0" fontId="75" fillId="30" borderId="46" xfId="47" applyFont="1" applyFill="1" applyBorder="1" applyAlignment="1" applyProtection="1">
      <alignment horizontal="center" vertical="center"/>
      <protection locked="0"/>
    </xf>
    <xf numFmtId="179" fontId="67" fillId="36" borderId="46" xfId="47" applyNumberFormat="1" applyFont="1" applyFill="1" applyBorder="1" applyAlignment="1" applyProtection="1">
      <alignment horizontal="center" vertical="center"/>
      <protection locked="0"/>
    </xf>
    <xf numFmtId="0" fontId="67" fillId="33" borderId="38" xfId="47" applyFont="1" applyFill="1" applyBorder="1" applyAlignment="1" applyProtection="1">
      <alignment horizontal="center" vertical="center"/>
      <protection locked="0"/>
    </xf>
    <xf numFmtId="0" fontId="67" fillId="0" borderId="14" xfId="47" applyFont="1" applyBorder="1" applyAlignment="1">
      <alignment horizontal="center" vertical="center"/>
    </xf>
    <xf numFmtId="0" fontId="67" fillId="0" borderId="11" xfId="47" applyFont="1" applyBorder="1" applyAlignment="1">
      <alignment horizontal="center" vertical="center"/>
    </xf>
    <xf numFmtId="0" fontId="67" fillId="0" borderId="83" xfId="47" applyFont="1" applyBorder="1" applyAlignment="1">
      <alignment horizontal="center" vertical="center"/>
    </xf>
    <xf numFmtId="0" fontId="67" fillId="0" borderId="15" xfId="47" applyFont="1" applyBorder="1" applyAlignment="1">
      <alignment horizontal="center" vertical="center"/>
    </xf>
    <xf numFmtId="0" fontId="67" fillId="0" borderId="67" xfId="47" applyFont="1" applyBorder="1" applyAlignment="1">
      <alignment horizontal="center" vertical="center"/>
    </xf>
    <xf numFmtId="0" fontId="67" fillId="0" borderId="47" xfId="47" applyFont="1" applyBorder="1" applyAlignment="1">
      <alignment horizontal="center" vertical="center"/>
    </xf>
    <xf numFmtId="0" fontId="67" fillId="0" borderId="87" xfId="47" applyFont="1" applyBorder="1" applyAlignment="1">
      <alignment horizontal="center" vertical="center"/>
    </xf>
    <xf numFmtId="0" fontId="67" fillId="24" borderId="10" xfId="47" applyFont="1" applyFill="1" applyBorder="1" applyAlignment="1">
      <alignment horizontal="center" vertical="center"/>
    </xf>
    <xf numFmtId="0" fontId="67" fillId="24" borderId="10" xfId="47" applyFont="1" applyFill="1" applyBorder="1">
      <alignment vertical="center"/>
    </xf>
    <xf numFmtId="0" fontId="67" fillId="24" borderId="11" xfId="47" applyFont="1" applyFill="1" applyBorder="1" applyAlignment="1">
      <alignment horizontal="center" vertical="center"/>
    </xf>
    <xf numFmtId="0" fontId="67" fillId="24" borderId="86" xfId="47" applyFont="1" applyFill="1" applyBorder="1">
      <alignment vertical="center"/>
    </xf>
    <xf numFmtId="49" fontId="67" fillId="24" borderId="10" xfId="47" applyNumberFormat="1" applyFont="1" applyFill="1" applyBorder="1">
      <alignment vertical="center"/>
    </xf>
    <xf numFmtId="49" fontId="67" fillId="24" borderId="11" xfId="47" applyNumberFormat="1" applyFont="1" applyFill="1" applyBorder="1">
      <alignment vertical="center"/>
    </xf>
    <xf numFmtId="49" fontId="67" fillId="24" borderId="15" xfId="47" applyNumberFormat="1" applyFont="1" applyFill="1" applyBorder="1">
      <alignment vertical="center"/>
    </xf>
    <xf numFmtId="0" fontId="67" fillId="24" borderId="30" xfId="47" applyFont="1" applyFill="1" applyBorder="1">
      <alignment vertical="center"/>
    </xf>
    <xf numFmtId="49" fontId="67" fillId="24" borderId="84" xfId="47" applyNumberFormat="1" applyFont="1" applyFill="1" applyBorder="1">
      <alignment vertical="center"/>
    </xf>
    <xf numFmtId="49" fontId="67" fillId="24" borderId="31" xfId="47" applyNumberFormat="1" applyFont="1" applyFill="1" applyBorder="1" applyAlignment="1">
      <alignment vertical="center" shrinkToFit="1"/>
    </xf>
    <xf numFmtId="49" fontId="67" fillId="24" borderId="85" xfId="47" applyNumberFormat="1" applyFont="1" applyFill="1" applyBorder="1">
      <alignment vertical="center"/>
    </xf>
    <xf numFmtId="0" fontId="67" fillId="0" borderId="55" xfId="47" applyFont="1" applyBorder="1" applyAlignment="1">
      <alignment horizontal="center" vertical="center" shrinkToFit="1"/>
    </xf>
    <xf numFmtId="0" fontId="94" fillId="0" borderId="0" xfId="28" applyFont="1" applyAlignment="1">
      <alignment vertical="center"/>
    </xf>
    <xf numFmtId="0" fontId="23" fillId="0" borderId="0" xfId="47" applyFont="1" applyAlignment="1">
      <alignment horizontal="left" vertical="top" wrapText="1"/>
    </xf>
    <xf numFmtId="0" fontId="23" fillId="0" borderId="0" xfId="47" applyFont="1" applyAlignment="1">
      <alignment horizontal="left" vertical="center" wrapText="1"/>
    </xf>
    <xf numFmtId="0" fontId="96" fillId="0" borderId="0" xfId="47" applyFont="1" applyAlignment="1"/>
    <xf numFmtId="0" fontId="96" fillId="0" borderId="0" xfId="47" applyFont="1">
      <alignment vertical="center"/>
    </xf>
    <xf numFmtId="0" fontId="97" fillId="0" borderId="0" xfId="47" applyFont="1">
      <alignment vertical="center"/>
    </xf>
    <xf numFmtId="0" fontId="23" fillId="0" borderId="0" xfId="47" applyFont="1" applyAlignment="1">
      <alignment vertical="center" wrapText="1"/>
    </xf>
    <xf numFmtId="0" fontId="85" fillId="0" borderId="0" xfId="47" applyFont="1">
      <alignment vertical="center"/>
    </xf>
    <xf numFmtId="0" fontId="52" fillId="0" borderId="0" xfId="47" applyFont="1">
      <alignment vertical="center"/>
    </xf>
    <xf numFmtId="0" fontId="27" fillId="0" borderId="0" xfId="47" applyFont="1">
      <alignment vertical="center"/>
    </xf>
    <xf numFmtId="0" fontId="78" fillId="0" borderId="0" xfId="0" applyFont="1" applyAlignment="1">
      <alignment vertical="center"/>
    </xf>
    <xf numFmtId="0" fontId="33" fillId="0" borderId="0" xfId="46" applyFont="1">
      <alignment vertical="center"/>
    </xf>
    <xf numFmtId="0" fontId="36" fillId="0" borderId="0" xfId="46" applyFont="1">
      <alignment vertical="center"/>
    </xf>
    <xf numFmtId="0" fontId="56" fillId="0" borderId="0" xfId="46" applyFont="1">
      <alignment vertical="center"/>
    </xf>
    <xf numFmtId="0" fontId="56" fillId="0" borderId="41" xfId="46" applyFont="1" applyBorder="1" applyAlignment="1">
      <alignment vertical="center" shrinkToFit="1"/>
    </xf>
    <xf numFmtId="0" fontId="57" fillId="0" borderId="29" xfId="46" applyFont="1" applyBorder="1">
      <alignment vertical="center"/>
    </xf>
    <xf numFmtId="0" fontId="33" fillId="0" borderId="0" xfId="46" applyFont="1" applyAlignment="1">
      <alignment horizontal="center" vertical="center"/>
    </xf>
    <xf numFmtId="0" fontId="33" fillId="0" borderId="48" xfId="46" applyFont="1" applyBorder="1">
      <alignment vertical="center"/>
    </xf>
    <xf numFmtId="0" fontId="77" fillId="0" borderId="48" xfId="46" applyFont="1" applyBorder="1" applyAlignment="1" applyProtection="1">
      <alignment horizontal="center" vertical="center"/>
      <protection hidden="1"/>
    </xf>
    <xf numFmtId="0" fontId="77" fillId="0" borderId="48" xfId="46" applyFont="1" applyBorder="1" applyAlignment="1" applyProtection="1">
      <alignment horizontal="left" vertical="center"/>
      <protection hidden="1"/>
    </xf>
    <xf numFmtId="0" fontId="33" fillId="0" borderId="50" xfId="46" applyFont="1" applyBorder="1">
      <alignment vertical="center"/>
    </xf>
    <xf numFmtId="0" fontId="77" fillId="0" borderId="0" xfId="46" applyFont="1" applyAlignment="1" applyProtection="1">
      <alignment horizontal="center" vertical="center"/>
      <protection hidden="1"/>
    </xf>
    <xf numFmtId="0" fontId="77" fillId="0" borderId="0" xfId="46" applyFont="1" applyAlignment="1" applyProtection="1">
      <alignment horizontal="left" vertical="center"/>
      <protection hidden="1"/>
    </xf>
    <xf numFmtId="0" fontId="33" fillId="0" borderId="54" xfId="46" applyFont="1" applyBorder="1">
      <alignment vertical="center"/>
    </xf>
    <xf numFmtId="0" fontId="33" fillId="0" borderId="51" xfId="46" applyFont="1" applyBorder="1">
      <alignment vertical="center"/>
    </xf>
    <xf numFmtId="0" fontId="33" fillId="0" borderId="71" xfId="46" applyFont="1" applyBorder="1">
      <alignment vertical="center"/>
    </xf>
    <xf numFmtId="0" fontId="33" fillId="0" borderId="57" xfId="46" applyFont="1" applyBorder="1">
      <alignment vertical="center"/>
    </xf>
    <xf numFmtId="0" fontId="33" fillId="0" borderId="40" xfId="46" applyFont="1" applyBorder="1">
      <alignment vertical="center"/>
    </xf>
    <xf numFmtId="0" fontId="33" fillId="0" borderId="58" xfId="46" applyFont="1" applyBorder="1">
      <alignment vertical="center"/>
    </xf>
    <xf numFmtId="0" fontId="86" fillId="0" borderId="16" xfId="46" applyFont="1" applyBorder="1">
      <alignment vertical="center"/>
    </xf>
    <xf numFmtId="0" fontId="86" fillId="0" borderId="0" xfId="46" applyFont="1">
      <alignment vertical="center"/>
    </xf>
    <xf numFmtId="0" fontId="86" fillId="0" borderId="33" xfId="46" applyFont="1" applyBorder="1">
      <alignment vertical="center"/>
    </xf>
    <xf numFmtId="0" fontId="87" fillId="0" borderId="0" xfId="46" applyFont="1">
      <alignment vertical="center"/>
    </xf>
    <xf numFmtId="0" fontId="89" fillId="0" borderId="0" xfId="46" applyFont="1">
      <alignment vertical="center"/>
    </xf>
    <xf numFmtId="0" fontId="86" fillId="0" borderId="59" xfId="46" applyFont="1" applyBorder="1">
      <alignment vertical="center"/>
    </xf>
    <xf numFmtId="0" fontId="86" fillId="0" borderId="32" xfId="46" applyFont="1" applyBorder="1">
      <alignment vertical="center"/>
    </xf>
    <xf numFmtId="0" fontId="86" fillId="0" borderId="45" xfId="46" applyFont="1" applyBorder="1">
      <alignment vertical="center"/>
    </xf>
    <xf numFmtId="0" fontId="37" fillId="0" borderId="0" xfId="47" applyFont="1" applyAlignment="1">
      <alignment horizontal="right" vertical="center"/>
    </xf>
    <xf numFmtId="0" fontId="42" fillId="0" borderId="0" xfId="47" applyFont="1" applyAlignment="1">
      <alignment horizontal="left" vertical="center"/>
    </xf>
    <xf numFmtId="0" fontId="103" fillId="0" borderId="48" xfId="46" applyFont="1" applyBorder="1" applyAlignment="1" applyProtection="1">
      <alignment horizontal="center" vertical="center"/>
      <protection hidden="1"/>
    </xf>
    <xf numFmtId="0" fontId="103" fillId="0" borderId="0" xfId="46" applyFont="1" applyAlignment="1" applyProtection="1">
      <alignment horizontal="center" vertical="center"/>
      <protection hidden="1"/>
    </xf>
    <xf numFmtId="38" fontId="103" fillId="0" borderId="48" xfId="34" applyFont="1" applyBorder="1" applyAlignment="1" applyProtection="1">
      <alignment horizontal="center" vertical="center"/>
    </xf>
    <xf numFmtId="38" fontId="103" fillId="0" borderId="0" xfId="34" applyFont="1" applyBorder="1" applyAlignment="1" applyProtection="1">
      <alignment horizontal="center" vertical="center"/>
    </xf>
    <xf numFmtId="38" fontId="101" fillId="0" borderId="52" xfId="34" applyFont="1" applyBorder="1" applyAlignment="1" applyProtection="1">
      <alignment horizontal="center" vertical="center"/>
      <protection hidden="1"/>
    </xf>
    <xf numFmtId="0" fontId="104" fillId="0" borderId="0" xfId="47" applyFont="1">
      <alignment vertical="center"/>
    </xf>
    <xf numFmtId="0" fontId="106" fillId="0" borderId="0" xfId="47" applyFont="1">
      <alignment vertical="center"/>
    </xf>
    <xf numFmtId="0" fontId="108" fillId="0" borderId="10" xfId="46" applyFont="1" applyBorder="1" applyAlignment="1" applyProtection="1">
      <alignment horizontal="center" vertical="top" textRotation="255"/>
      <protection hidden="1"/>
    </xf>
    <xf numFmtId="0" fontId="108" fillId="32" borderId="10" xfId="46" applyFont="1" applyFill="1" applyBorder="1" applyAlignment="1" applyProtection="1">
      <alignment horizontal="center" vertical="top" textRotation="255"/>
      <protection hidden="1"/>
    </xf>
    <xf numFmtId="0" fontId="108" fillId="32" borderId="80" xfId="46" applyFont="1" applyFill="1" applyBorder="1" applyAlignment="1" applyProtection="1">
      <alignment horizontal="center" vertical="top" textRotation="255"/>
      <protection hidden="1"/>
    </xf>
    <xf numFmtId="0" fontId="108" fillId="34" borderId="18" xfId="46" applyFont="1" applyFill="1" applyBorder="1" applyAlignment="1" applyProtection="1">
      <alignment horizontal="center" vertical="top" textRotation="255"/>
      <protection hidden="1"/>
    </xf>
    <xf numFmtId="0" fontId="108" fillId="34" borderId="10" xfId="46" applyFont="1" applyFill="1" applyBorder="1" applyAlignment="1" applyProtection="1">
      <alignment horizontal="center" vertical="top" textRotation="255"/>
      <protection hidden="1"/>
    </xf>
    <xf numFmtId="0" fontId="108" fillId="0" borderId="10" xfId="46" applyFont="1" applyBorder="1" applyAlignment="1" applyProtection="1">
      <alignment horizontal="center" vertical="center"/>
      <protection hidden="1"/>
    </xf>
    <xf numFmtId="0" fontId="108" fillId="32" borderId="10" xfId="46" applyFont="1" applyFill="1" applyBorder="1" applyAlignment="1" applyProtection="1">
      <alignment horizontal="center" vertical="center"/>
      <protection hidden="1"/>
    </xf>
    <xf numFmtId="0" fontId="108" fillId="32" borderId="80" xfId="46" applyFont="1" applyFill="1" applyBorder="1" applyAlignment="1" applyProtection="1">
      <alignment horizontal="center" vertical="center"/>
      <protection hidden="1"/>
    </xf>
    <xf numFmtId="0" fontId="108" fillId="34" borderId="18" xfId="46" applyFont="1" applyFill="1" applyBorder="1" applyAlignment="1" applyProtection="1">
      <alignment horizontal="center" vertical="center"/>
      <protection hidden="1"/>
    </xf>
    <xf numFmtId="0" fontId="108" fillId="34" borderId="10" xfId="46" applyFont="1" applyFill="1" applyBorder="1" applyAlignment="1" applyProtection="1">
      <alignment horizontal="center" vertical="center"/>
      <protection hidden="1"/>
    </xf>
    <xf numFmtId="0" fontId="109" fillId="0" borderId="0" xfId="47" applyFont="1">
      <alignment vertical="center"/>
    </xf>
    <xf numFmtId="0" fontId="110" fillId="0" borderId="0" xfId="47" applyFont="1">
      <alignment vertical="center"/>
    </xf>
    <xf numFmtId="0" fontId="23" fillId="0" borderId="0" xfId="47" applyFont="1" applyAlignment="1">
      <alignment vertical="top" wrapText="1"/>
    </xf>
    <xf numFmtId="0" fontId="46" fillId="21" borderId="0" xfId="47" applyFont="1" applyFill="1" applyAlignment="1">
      <alignment horizontal="center" vertical="center"/>
    </xf>
    <xf numFmtId="0" fontId="95" fillId="24" borderId="0" xfId="47" applyFont="1" applyFill="1" applyAlignment="1">
      <alignment horizontal="left" vertical="top" wrapText="1"/>
    </xf>
    <xf numFmtId="0" fontId="23" fillId="0" borderId="0" xfId="47" applyFont="1" applyAlignment="1">
      <alignment horizontal="left" vertical="center" wrapText="1"/>
    </xf>
    <xf numFmtId="0" fontId="48" fillId="24" borderId="60" xfId="47" applyFont="1" applyFill="1" applyBorder="1" applyAlignment="1">
      <alignment horizontal="center" vertical="center"/>
    </xf>
    <xf numFmtId="0" fontId="48" fillId="24" borderId="61" xfId="47" applyFont="1" applyFill="1" applyBorder="1" applyAlignment="1">
      <alignment horizontal="center" vertical="center"/>
    </xf>
    <xf numFmtId="0" fontId="48" fillId="24" borderId="62" xfId="47" applyFont="1" applyFill="1" applyBorder="1" applyAlignment="1">
      <alignment horizontal="center" vertical="center"/>
    </xf>
    <xf numFmtId="0" fontId="47" fillId="0" borderId="57" xfId="47" applyFont="1" applyBorder="1" applyAlignment="1">
      <alignment horizontal="center" vertical="center" wrapText="1"/>
    </xf>
    <xf numFmtId="0" fontId="47" fillId="0" borderId="40" xfId="47" applyFont="1" applyBorder="1" applyAlignment="1">
      <alignment horizontal="center" vertical="center" wrapText="1"/>
    </xf>
    <xf numFmtId="0" fontId="47" fillId="0" borderId="58" xfId="47" applyFont="1" applyBorder="1" applyAlignment="1">
      <alignment horizontal="center" vertical="center" wrapText="1"/>
    </xf>
    <xf numFmtId="0" fontId="47" fillId="0" borderId="16" xfId="47" applyFont="1" applyBorder="1" applyAlignment="1">
      <alignment horizontal="center" vertical="center" wrapText="1"/>
    </xf>
    <xf numFmtId="0" fontId="47" fillId="0" borderId="0" xfId="47" applyFont="1" applyAlignment="1">
      <alignment horizontal="center" vertical="center" wrapText="1"/>
    </xf>
    <xf numFmtId="0" fontId="47" fillId="0" borderId="33" xfId="47" applyFont="1" applyBorder="1" applyAlignment="1">
      <alignment horizontal="center" vertical="center" wrapText="1"/>
    </xf>
    <xf numFmtId="0" fontId="47" fillId="0" borderId="59" xfId="47" applyFont="1" applyBorder="1" applyAlignment="1">
      <alignment horizontal="center" vertical="center" wrapText="1"/>
    </xf>
    <xf numFmtId="0" fontId="47" fillId="0" borderId="32" xfId="47" applyFont="1" applyBorder="1" applyAlignment="1">
      <alignment horizontal="center" vertical="center" wrapText="1"/>
    </xf>
    <xf numFmtId="0" fontId="47" fillId="0" borderId="45" xfId="47" applyFont="1" applyBorder="1" applyAlignment="1">
      <alignment horizontal="center" vertical="center" wrapText="1"/>
    </xf>
    <xf numFmtId="0" fontId="39" fillId="3" borderId="0" xfId="47" applyFont="1" applyFill="1" applyAlignment="1">
      <alignment horizontal="center" vertical="center"/>
    </xf>
    <xf numFmtId="0" fontId="45" fillId="21" borderId="0" xfId="47" applyFont="1" applyFill="1" applyAlignment="1">
      <alignment horizontal="center" vertical="center"/>
    </xf>
    <xf numFmtId="0" fontId="44" fillId="21" borderId="0" xfId="47" applyFont="1" applyFill="1" applyAlignment="1">
      <alignment horizontal="center" vertical="center"/>
    </xf>
    <xf numFmtId="0" fontId="24" fillId="0" borderId="35" xfId="47" applyFont="1" applyBorder="1" applyAlignment="1" applyProtection="1">
      <alignment horizontal="center" vertical="center"/>
      <protection hidden="1"/>
    </xf>
    <xf numFmtId="0" fontId="24" fillId="0" borderId="44" xfId="47" applyFont="1" applyBorder="1" applyAlignment="1" applyProtection="1">
      <alignment horizontal="center" vertical="center"/>
      <protection hidden="1"/>
    </xf>
    <xf numFmtId="0" fontId="29" fillId="0" borderId="35" xfId="47" applyFont="1" applyBorder="1" applyAlignment="1" applyProtection="1">
      <alignment horizontal="left" vertical="center"/>
      <protection hidden="1"/>
    </xf>
    <xf numFmtId="0" fontId="63" fillId="0" borderId="43" xfId="47" applyFont="1" applyBorder="1" applyAlignment="1" applyProtection="1">
      <alignment horizontal="left" vertical="center"/>
      <protection hidden="1"/>
    </xf>
    <xf numFmtId="0" fontId="63" fillId="0" borderId="44" xfId="47" applyFont="1" applyBorder="1" applyAlignment="1" applyProtection="1">
      <alignment horizontal="left" vertical="center"/>
      <protection hidden="1"/>
    </xf>
    <xf numFmtId="0" fontId="26" fillId="26" borderId="0" xfId="47" applyFont="1" applyFill="1" applyAlignment="1" applyProtection="1">
      <alignment horizontal="center" vertical="center"/>
      <protection hidden="1"/>
    </xf>
    <xf numFmtId="0" fontId="22" fillId="0" borderId="0" xfId="47" applyFont="1" applyAlignment="1">
      <alignment horizontal="right" vertical="center"/>
    </xf>
    <xf numFmtId="0" fontId="27" fillId="0" borderId="40" xfId="47" applyFont="1" applyBorder="1" applyAlignment="1" applyProtection="1">
      <alignment horizontal="center" vertical="top"/>
      <protection hidden="1"/>
    </xf>
    <xf numFmtId="0" fontId="29" fillId="0" borderId="35" xfId="47" applyFont="1" applyBorder="1" applyAlignment="1" applyProtection="1">
      <alignment horizontal="center" vertical="center"/>
      <protection hidden="1"/>
    </xf>
    <xf numFmtId="0" fontId="29" fillId="0" borderId="43" xfId="47" applyFont="1" applyBorder="1" applyAlignment="1" applyProtection="1">
      <alignment horizontal="center" vertical="center"/>
      <protection hidden="1"/>
    </xf>
    <xf numFmtId="0" fontId="29" fillId="0" borderId="35" xfId="47" applyFont="1" applyBorder="1" applyAlignment="1" applyProtection="1">
      <alignment horizontal="left" vertical="center" indent="1"/>
      <protection hidden="1"/>
    </xf>
    <xf numFmtId="0" fontId="29" fillId="0" borderId="44" xfId="47" applyFont="1" applyBorder="1" applyAlignment="1" applyProtection="1">
      <alignment horizontal="left" vertical="center" indent="1"/>
      <protection hidden="1"/>
    </xf>
    <xf numFmtId="0" fontId="23" fillId="0" borderId="0" xfId="47" applyFont="1" applyAlignment="1" applyProtection="1">
      <alignment horizontal="center" vertical="center"/>
      <protection hidden="1"/>
    </xf>
    <xf numFmtId="0" fontId="23" fillId="0" borderId="0" xfId="47" applyFont="1" applyAlignment="1" applyProtection="1">
      <alignment horizontal="left" vertical="center" indent="2"/>
      <protection hidden="1"/>
    </xf>
    <xf numFmtId="0" fontId="73" fillId="23" borderId="11" xfId="47" applyFont="1" applyFill="1" applyBorder="1" applyAlignment="1" applyProtection="1">
      <alignment horizontal="center" vertical="center"/>
      <protection hidden="1"/>
    </xf>
    <xf numFmtId="0" fontId="73" fillId="23" borderId="36" xfId="47" applyFont="1" applyFill="1" applyBorder="1" applyAlignment="1" applyProtection="1">
      <alignment horizontal="center" vertical="center"/>
      <protection hidden="1"/>
    </xf>
    <xf numFmtId="0" fontId="73" fillId="23" borderId="18" xfId="47" applyFont="1" applyFill="1" applyBorder="1" applyAlignment="1" applyProtection="1">
      <alignment horizontal="center" vertical="center"/>
      <protection hidden="1"/>
    </xf>
    <xf numFmtId="0" fontId="29" fillId="27" borderId="0" xfId="47" applyFont="1" applyFill="1" applyAlignment="1" applyProtection="1">
      <alignment horizontal="center" vertical="center"/>
      <protection hidden="1"/>
    </xf>
    <xf numFmtId="0" fontId="30" fillId="0" borderId="0" xfId="47" applyFont="1" applyAlignment="1">
      <alignment horizontal="right" vertical="center"/>
    </xf>
    <xf numFmtId="0" fontId="22" fillId="0" borderId="35" xfId="47" applyFont="1" applyBorder="1" applyAlignment="1">
      <alignment horizontal="center" vertical="center"/>
    </xf>
    <xf numFmtId="0" fontId="22" fillId="0" borderId="43" xfId="47" applyFont="1" applyBorder="1" applyAlignment="1">
      <alignment horizontal="center" vertical="center"/>
    </xf>
    <xf numFmtId="0" fontId="22" fillId="27" borderId="10" xfId="47" applyFont="1" applyFill="1" applyBorder="1" applyAlignment="1" applyProtection="1">
      <alignment horizontal="center" vertical="center"/>
      <protection hidden="1"/>
    </xf>
    <xf numFmtId="0" fontId="22" fillId="36" borderId="10" xfId="47" applyFont="1" applyFill="1" applyBorder="1" applyAlignment="1" applyProtection="1">
      <alignment horizontal="center" vertical="center"/>
      <protection hidden="1"/>
    </xf>
    <xf numFmtId="0" fontId="22" fillId="33" borderId="10" xfId="47" applyFont="1" applyFill="1" applyBorder="1" applyAlignment="1" applyProtection="1">
      <alignment horizontal="center" vertical="center"/>
      <protection hidden="1"/>
    </xf>
    <xf numFmtId="0" fontId="22" fillId="30" borderId="11" xfId="47" applyFont="1" applyFill="1" applyBorder="1" applyAlignment="1">
      <alignment horizontal="center" vertical="center"/>
    </xf>
    <xf numFmtId="0" fontId="22" fillId="30" borderId="36" xfId="47" applyFont="1" applyFill="1" applyBorder="1" applyAlignment="1">
      <alignment horizontal="center" vertical="center"/>
    </xf>
    <xf numFmtId="0" fontId="22" fillId="30" borderId="18" xfId="47" applyFont="1" applyFill="1" applyBorder="1" applyAlignment="1">
      <alignment horizontal="center" vertical="center"/>
    </xf>
    <xf numFmtId="49" fontId="73" fillId="23" borderId="11" xfId="47" applyNumberFormat="1" applyFont="1" applyFill="1" applyBorder="1" applyAlignment="1" applyProtection="1">
      <alignment horizontal="center" vertical="center"/>
      <protection hidden="1"/>
    </xf>
    <xf numFmtId="49" fontId="73" fillId="23" borderId="36" xfId="47" applyNumberFormat="1" applyFont="1" applyFill="1" applyBorder="1" applyAlignment="1" applyProtection="1">
      <alignment horizontal="center" vertical="center"/>
      <protection hidden="1"/>
    </xf>
    <xf numFmtId="49" fontId="73" fillId="23" borderId="18" xfId="47" applyNumberFormat="1" applyFont="1" applyFill="1" applyBorder="1" applyAlignment="1" applyProtection="1">
      <alignment horizontal="center" vertical="center"/>
      <protection hidden="1"/>
    </xf>
    <xf numFmtId="0" fontId="64" fillId="0" borderId="35" xfId="47" applyFont="1" applyBorder="1" applyAlignment="1" applyProtection="1">
      <alignment horizontal="center" vertical="center"/>
      <protection hidden="1"/>
    </xf>
    <xf numFmtId="0" fontId="64" fillId="0" borderId="44" xfId="47" applyFont="1" applyBorder="1" applyAlignment="1" applyProtection="1">
      <alignment horizontal="center" vertical="center"/>
      <protection hidden="1"/>
    </xf>
    <xf numFmtId="0" fontId="28" fillId="0" borderId="35" xfId="47" applyFont="1" applyBorder="1" applyAlignment="1" applyProtection="1">
      <alignment horizontal="left" vertical="center"/>
      <protection hidden="1"/>
    </xf>
    <xf numFmtId="0" fontId="60" fillId="0" borderId="43" xfId="47" applyFont="1" applyBorder="1" applyAlignment="1" applyProtection="1">
      <alignment horizontal="left" vertical="center"/>
      <protection hidden="1"/>
    </xf>
    <xf numFmtId="0" fontId="60" fillId="0" borderId="44" xfId="47" applyFont="1" applyBorder="1" applyAlignment="1" applyProtection="1">
      <alignment horizontal="left" vertical="center"/>
      <protection hidden="1"/>
    </xf>
    <xf numFmtId="0" fontId="62" fillId="17" borderId="0" xfId="47" applyFont="1" applyFill="1" applyAlignment="1">
      <alignment horizontal="center" vertical="center"/>
    </xf>
    <xf numFmtId="0" fontId="54" fillId="0" borderId="0" xfId="47" applyFont="1" applyAlignment="1">
      <alignment horizontal="right" vertical="center"/>
    </xf>
    <xf numFmtId="0" fontId="59" fillId="0" borderId="40" xfId="47" applyFont="1" applyBorder="1" applyAlignment="1">
      <alignment horizontal="center" vertical="top"/>
    </xf>
    <xf numFmtId="0" fontId="63" fillId="0" borderId="35" xfId="47" applyFont="1" applyBorder="1" applyAlignment="1">
      <alignment horizontal="center" vertical="center"/>
    </xf>
    <xf numFmtId="0" fontId="63" fillId="0" borderId="43" xfId="47" applyFont="1" applyBorder="1" applyAlignment="1">
      <alignment horizontal="center" vertical="center"/>
    </xf>
    <xf numFmtId="0" fontId="83" fillId="0" borderId="35" xfId="47" applyFont="1" applyBorder="1" applyAlignment="1">
      <alignment horizontal="left" vertical="center" indent="1"/>
    </xf>
    <xf numFmtId="0" fontId="83" fillId="0" borderId="44" xfId="47" applyFont="1" applyBorder="1" applyAlignment="1">
      <alignment horizontal="left" vertical="center" indent="1"/>
    </xf>
    <xf numFmtId="0" fontId="61" fillId="0" borderId="0" xfId="47" applyFont="1" applyAlignment="1">
      <alignment horizontal="center" vertical="center"/>
    </xf>
    <xf numFmtId="0" fontId="61" fillId="0" borderId="0" xfId="47" applyFont="1" applyAlignment="1">
      <alignment horizontal="left" vertical="center" indent="2"/>
    </xf>
    <xf numFmtId="0" fontId="29" fillId="28" borderId="0" xfId="47" applyFont="1" applyFill="1" applyAlignment="1" applyProtection="1">
      <alignment horizontal="center" vertical="center"/>
      <protection hidden="1"/>
    </xf>
    <xf numFmtId="0" fontId="58" fillId="0" borderId="0" xfId="47" applyFont="1" applyAlignment="1">
      <alignment horizontal="right" vertical="center"/>
    </xf>
    <xf numFmtId="0" fontId="54" fillId="0" borderId="35" xfId="47" applyFont="1" applyBorder="1" applyAlignment="1">
      <alignment horizontal="center" vertical="center"/>
    </xf>
    <xf numFmtId="0" fontId="54" fillId="0" borderId="43" xfId="47" applyFont="1" applyBorder="1" applyAlignment="1">
      <alignment horizontal="center" vertical="center"/>
    </xf>
    <xf numFmtId="0" fontId="22" fillId="37" borderId="10" xfId="47" applyFont="1" applyFill="1" applyBorder="1" applyAlignment="1" applyProtection="1">
      <alignment horizontal="center" vertical="center"/>
      <protection hidden="1"/>
    </xf>
    <xf numFmtId="0" fontId="22" fillId="35" borderId="10" xfId="47" applyFont="1" applyFill="1" applyBorder="1" applyAlignment="1" applyProtection="1">
      <alignment horizontal="center" vertical="center"/>
      <protection hidden="1"/>
    </xf>
    <xf numFmtId="0" fontId="90" fillId="0" borderId="11" xfId="0" applyFont="1" applyBorder="1" applyAlignment="1">
      <alignment horizontal="center" vertical="center"/>
    </xf>
    <xf numFmtId="0" fontId="90" fillId="0" borderId="18" xfId="0" applyFont="1" applyBorder="1" applyAlignment="1">
      <alignment horizontal="center" vertical="center"/>
    </xf>
    <xf numFmtId="0" fontId="84" fillId="0" borderId="11" xfId="46" applyFont="1" applyBorder="1" applyAlignment="1" applyProtection="1">
      <alignment horizontal="center" vertical="center"/>
      <protection hidden="1"/>
    </xf>
    <xf numFmtId="0" fontId="84" fillId="0" borderId="36" xfId="46" applyFont="1" applyBorder="1" applyAlignment="1" applyProtection="1">
      <alignment horizontal="center" vertical="center"/>
      <protection hidden="1"/>
    </xf>
    <xf numFmtId="0" fontId="33" fillId="0" borderId="0" xfId="46" applyFont="1" applyProtection="1">
      <alignment vertical="center"/>
      <protection hidden="1"/>
    </xf>
    <xf numFmtId="0" fontId="34" fillId="0" borderId="0" xfId="46" applyFont="1" applyAlignment="1" applyProtection="1">
      <alignment horizontal="center" vertical="center"/>
      <protection hidden="1"/>
    </xf>
    <xf numFmtId="0" fontId="33" fillId="0" borderId="11" xfId="46" applyFont="1" applyBorder="1" applyAlignment="1" applyProtection="1">
      <alignment horizontal="center" vertical="center"/>
      <protection hidden="1"/>
    </xf>
    <xf numFmtId="0" fontId="33" fillId="0" borderId="36" xfId="46" applyFont="1" applyBorder="1" applyAlignment="1" applyProtection="1">
      <alignment horizontal="center" vertical="center"/>
      <protection hidden="1"/>
    </xf>
    <xf numFmtId="0" fontId="33" fillId="0" borderId="18" xfId="46" applyFont="1" applyBorder="1" applyAlignment="1" applyProtection="1">
      <alignment horizontal="center" vertical="center"/>
      <protection hidden="1"/>
    </xf>
    <xf numFmtId="0" fontId="84" fillId="0" borderId="18" xfId="46" applyFont="1" applyBorder="1" applyAlignment="1" applyProtection="1">
      <alignment horizontal="center" vertical="center"/>
      <protection hidden="1"/>
    </xf>
    <xf numFmtId="0" fontId="33" fillId="0" borderId="63" xfId="46" applyFont="1" applyBorder="1" applyProtection="1">
      <alignment vertical="center"/>
      <protection hidden="1"/>
    </xf>
    <xf numFmtId="0" fontId="33" fillId="0" borderId="64" xfId="46" applyFont="1" applyBorder="1" applyProtection="1">
      <alignment vertical="center"/>
      <protection hidden="1"/>
    </xf>
    <xf numFmtId="0" fontId="33" fillId="0" borderId="20" xfId="46" applyFont="1" applyBorder="1" applyAlignment="1" applyProtection="1">
      <alignment horizontal="center" vertical="center"/>
      <protection hidden="1"/>
    </xf>
    <xf numFmtId="0" fontId="33" fillId="0" borderId="10" xfId="46" applyFont="1" applyBorder="1" applyAlignment="1" applyProtection="1">
      <alignment horizontal="center" vertical="center"/>
      <protection hidden="1"/>
    </xf>
    <xf numFmtId="0" fontId="33" fillId="0" borderId="20" xfId="46" applyFont="1" applyBorder="1" applyAlignment="1" applyProtection="1">
      <alignment vertical="center" textRotation="255"/>
      <protection hidden="1"/>
    </xf>
    <xf numFmtId="0" fontId="33" fillId="0" borderId="10" xfId="46" applyFont="1" applyBorder="1" applyAlignment="1" applyProtection="1">
      <alignment vertical="center" textRotation="255"/>
      <protection hidden="1"/>
    </xf>
    <xf numFmtId="0" fontId="85" fillId="0" borderId="11" xfId="46" applyFont="1" applyBorder="1" applyAlignment="1" applyProtection="1">
      <alignment horizontal="center" vertical="center"/>
      <protection hidden="1"/>
    </xf>
    <xf numFmtId="0" fontId="85" fillId="0" borderId="36" xfId="46" applyFont="1" applyBorder="1" applyAlignment="1" applyProtection="1">
      <alignment horizontal="center" vertical="center"/>
      <protection hidden="1"/>
    </xf>
    <xf numFmtId="0" fontId="85" fillId="0" borderId="18" xfId="46" applyFont="1" applyBorder="1" applyAlignment="1" applyProtection="1">
      <alignment horizontal="center" vertical="center"/>
      <protection hidden="1"/>
    </xf>
    <xf numFmtId="0" fontId="33" fillId="0" borderId="67" xfId="46" applyFont="1" applyBorder="1" applyAlignment="1">
      <alignment horizontal="distributed" vertical="center"/>
    </xf>
    <xf numFmtId="0" fontId="33" fillId="0" borderId="42" xfId="46" applyFont="1" applyBorder="1" applyAlignment="1">
      <alignment horizontal="distributed" vertical="center"/>
    </xf>
    <xf numFmtId="0" fontId="102" fillId="0" borderId="42" xfId="46" applyFont="1" applyBorder="1" applyAlignment="1" applyProtection="1">
      <alignment horizontal="center" vertical="center"/>
      <protection hidden="1"/>
    </xf>
    <xf numFmtId="0" fontId="36" fillId="0" borderId="0" xfId="46" applyFont="1" applyAlignment="1">
      <alignment horizontal="center" vertical="center"/>
    </xf>
    <xf numFmtId="0" fontId="56" fillId="0" borderId="0" xfId="46" applyFont="1" applyAlignment="1">
      <alignment horizontal="center" vertical="center"/>
    </xf>
    <xf numFmtId="0" fontId="33" fillId="0" borderId="12" xfId="46" applyFont="1" applyBorder="1" applyAlignment="1">
      <alignment horizontal="distributed" vertical="center"/>
    </xf>
    <xf numFmtId="0" fontId="33" fillId="0" borderId="39" xfId="46" applyFont="1" applyBorder="1" applyAlignment="1">
      <alignment horizontal="distributed" vertical="center"/>
    </xf>
    <xf numFmtId="0" fontId="102" fillId="0" borderId="39" xfId="46" applyFont="1" applyBorder="1" applyAlignment="1" applyProtection="1">
      <alignment horizontal="center" vertical="center" shrinkToFit="1"/>
      <protection hidden="1"/>
    </xf>
    <xf numFmtId="0" fontId="89" fillId="0" borderId="0" xfId="46" applyFont="1" applyAlignment="1">
      <alignment horizontal="center" vertical="center"/>
    </xf>
    <xf numFmtId="0" fontId="33" fillId="0" borderId="0" xfId="46" applyFont="1" applyAlignment="1">
      <alignment horizontal="center" vertical="top"/>
    </xf>
    <xf numFmtId="0" fontId="33" fillId="0" borderId="71" xfId="46" applyFont="1" applyBorder="1" applyAlignment="1">
      <alignment horizontal="center" vertical="top"/>
    </xf>
    <xf numFmtId="0" fontId="36" fillId="0" borderId="0" xfId="46" applyFont="1" applyAlignment="1">
      <alignment horizontal="center" wrapText="1"/>
    </xf>
    <xf numFmtId="176" fontId="36" fillId="0" borderId="66" xfId="36" applyNumberFormat="1" applyFont="1" applyBorder="1" applyAlignment="1" applyProtection="1">
      <alignment horizontal="right" vertical="center"/>
    </xf>
    <xf numFmtId="176" fontId="36" fillId="0" borderId="52" xfId="36" applyNumberFormat="1" applyFont="1" applyBorder="1" applyAlignment="1" applyProtection="1">
      <alignment horizontal="right" vertical="center"/>
    </xf>
    <xf numFmtId="0" fontId="93" fillId="0" borderId="0" xfId="46" applyFont="1" applyAlignment="1">
      <alignment horizontal="center" vertical="center"/>
    </xf>
    <xf numFmtId="0" fontId="87" fillId="0" borderId="0" xfId="46" applyFont="1" applyAlignment="1">
      <alignment horizontal="center" vertical="center"/>
    </xf>
    <xf numFmtId="180" fontId="88" fillId="0" borderId="22" xfId="46" applyNumberFormat="1" applyFont="1" applyBorder="1" applyAlignment="1">
      <alignment horizontal="center" vertical="center"/>
    </xf>
    <xf numFmtId="0" fontId="29" fillId="0" borderId="0" xfId="47" applyFont="1" applyAlignment="1" applyProtection="1">
      <alignment horizontal="center" vertical="center" shrinkToFit="1"/>
      <protection hidden="1"/>
    </xf>
    <xf numFmtId="0" fontId="29" fillId="0" borderId="0" xfId="47" applyFont="1" applyAlignment="1" applyProtection="1">
      <alignment horizontal="center" vertical="center"/>
      <protection hidden="1"/>
    </xf>
    <xf numFmtId="0" fontId="71" fillId="0" borderId="22" xfId="47" applyFont="1" applyBorder="1" applyAlignment="1" applyProtection="1">
      <alignment horizontal="left" indent="1"/>
      <protection hidden="1"/>
    </xf>
    <xf numFmtId="0" fontId="29" fillId="0" borderId="70" xfId="47" applyFont="1" applyBorder="1" applyAlignment="1" applyProtection="1">
      <alignment horizontal="center" vertical="center"/>
      <protection hidden="1"/>
    </xf>
    <xf numFmtId="0" fontId="29" fillId="0" borderId="65" xfId="47" applyFont="1" applyBorder="1" applyAlignment="1" applyProtection="1">
      <alignment horizontal="center" vertical="center"/>
      <protection hidden="1"/>
    </xf>
    <xf numFmtId="0" fontId="29" fillId="0" borderId="30" xfId="47" applyFont="1" applyBorder="1" applyAlignment="1" applyProtection="1">
      <alignment horizontal="center" vertical="center"/>
      <protection hidden="1"/>
    </xf>
    <xf numFmtId="0" fontId="23" fillId="0" borderId="70" xfId="47" applyFont="1" applyBorder="1" applyAlignment="1" applyProtection="1">
      <alignment horizontal="center" vertical="center" wrapText="1"/>
      <protection hidden="1"/>
    </xf>
    <xf numFmtId="0" fontId="23" fillId="0" borderId="65" xfId="47" applyFont="1" applyBorder="1" applyAlignment="1" applyProtection="1">
      <alignment horizontal="center" vertical="center" wrapText="1"/>
      <protection hidden="1"/>
    </xf>
    <xf numFmtId="0" fontId="23" fillId="0" borderId="30" xfId="47" applyFont="1" applyBorder="1" applyAlignment="1" applyProtection="1">
      <alignment horizontal="center" vertical="center" wrapText="1"/>
      <protection hidden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" xfId="44" builtinId="7"/>
    <cellStyle name="入力" xfId="45" builtinId="20" customBuiltin="1"/>
    <cellStyle name="標準" xfId="0" builtinId="0"/>
    <cellStyle name="標準 2" xfId="46" xr:uid="{00000000-0005-0000-0000-00002E000000}"/>
    <cellStyle name="標準 3" xfId="47" xr:uid="{00000000-0005-0000-0000-00002F000000}"/>
    <cellStyle name="標準 4" xfId="48" xr:uid="{00000000-0005-0000-0000-000030000000}"/>
    <cellStyle name="良い" xfId="49" builtinId="26" customBuiltin="1"/>
  </cellStyles>
  <dxfs count="16"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lor theme="0"/>
      </font>
    </dxf>
    <dxf>
      <font>
        <b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strike val="0"/>
        <u val="none"/>
        <sz val="12"/>
        <color theme="0"/>
      </font>
      <fill>
        <patternFill patternType="solid">
          <fgColor indexed="64"/>
          <bgColor rgb="FFFF0000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strike val="0"/>
        <u val="none"/>
        <sz val="12"/>
        <color theme="0"/>
      </font>
      <fill>
        <patternFill patternType="solid">
          <fgColor indexed="64"/>
          <bgColor rgb="FFFF0000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</dxf>
    <dxf>
      <font>
        <b val="0"/>
        <strike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219075</xdr:colOff>
      <xdr:row>0</xdr:row>
      <xdr:rowOff>38100</xdr:rowOff>
    </xdr:from>
    <xdr:to>
      <xdr:col>28</xdr:col>
      <xdr:colOff>163885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39E8D6-C34A-47A6-8EA2-9222FF73EC35}"/>
            </a:ext>
          </a:extLst>
        </xdr:cNvPr>
        <xdr:cNvSpPr txBox="1"/>
      </xdr:nvSpPr>
      <xdr:spPr>
        <a:xfrm>
          <a:off x="8753475" y="38100"/>
          <a:ext cx="802060" cy="733425"/>
        </a:xfrm>
        <a:prstGeom prst="rect">
          <a:avLst/>
        </a:prstGeom>
        <a:solidFill>
          <a:schemeClr val="accent5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285327</xdr:colOff>
      <xdr:row>0</xdr:row>
      <xdr:rowOff>34290</xdr:rowOff>
    </xdr:from>
    <xdr:to>
      <xdr:col>27</xdr:col>
      <xdr:colOff>247265</xdr:colOff>
      <xdr:row>3</xdr:row>
      <xdr:rowOff>129540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7B8E27B-F62A-44D4-81C1-8E0494E1174A}"/>
            </a:ext>
          </a:extLst>
        </xdr:cNvPr>
        <xdr:cNvSpPr txBox="1"/>
      </xdr:nvSpPr>
      <xdr:spPr>
        <a:xfrm>
          <a:off x="8455660" y="34290"/>
          <a:ext cx="819188" cy="740833"/>
        </a:xfrm>
        <a:prstGeom prst="rect">
          <a:avLst/>
        </a:prstGeom>
        <a:solidFill>
          <a:srgbClr val="FF0000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306588</xdr:colOff>
      <xdr:row>36</xdr:row>
      <xdr:rowOff>114300</xdr:rowOff>
    </xdr:from>
    <xdr:to>
      <xdr:col>8</xdr:col>
      <xdr:colOff>67426</xdr:colOff>
      <xdr:row>39</xdr:row>
      <xdr:rowOff>174510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1068D816-3B10-4983-A0BB-A2BDC45B9945}"/>
            </a:ext>
          </a:extLst>
        </xdr:cNvPr>
        <xdr:cNvGrpSpPr/>
      </xdr:nvGrpSpPr>
      <xdr:grpSpPr>
        <a:xfrm>
          <a:off x="5126238" y="9429750"/>
          <a:ext cx="418063" cy="669810"/>
          <a:chOff x="5126238" y="9134475"/>
          <a:chExt cx="418063" cy="669810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DFE5CD8C-E63C-4FA1-B6DA-B19EC2CBB634}"/>
              </a:ext>
            </a:extLst>
          </xdr:cNvPr>
          <xdr:cNvSpPr txBox="1"/>
        </xdr:nvSpPr>
        <xdr:spPr>
          <a:xfrm>
            <a:off x="5126238" y="9134475"/>
            <a:ext cx="418063" cy="6698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0">
            <a:noAutofit/>
          </a:bodyPr>
          <a:lstStyle/>
          <a:p>
            <a:pPr algn="ctr"/>
            <a:r>
              <a:rPr kumimoji="1" lang="ja-JP" altLang="en-US" sz="1400">
                <a:solidFill>
                  <a:srgbClr val="FF0000"/>
                </a:solidFill>
                <a:latin typeface="HGP明朝E" panose="02020900000000000000" pitchFamily="18" charset="-128"/>
                <a:ea typeface="HGP明朝E" panose="02020900000000000000" pitchFamily="18" charset="-128"/>
              </a:rPr>
              <a:t>髙澤</a:t>
            </a:r>
          </a:p>
        </xdr:txBody>
      </xdr:sp>
      <xdr:sp macro="" textlink="">
        <xdr:nvSpPr>
          <xdr:cNvPr id="4" name="楕円 3">
            <a:extLst>
              <a:ext uri="{FF2B5EF4-FFF2-40B4-BE49-F238E27FC236}">
                <a16:creationId xmlns:a16="http://schemas.microsoft.com/office/drawing/2014/main" id="{E8079F4D-6EC4-4B24-9A42-2FE2D843D0B6}"/>
              </a:ext>
            </a:extLst>
          </xdr:cNvPr>
          <xdr:cNvSpPr/>
        </xdr:nvSpPr>
        <xdr:spPr>
          <a:xfrm>
            <a:off x="5133975" y="9277350"/>
            <a:ext cx="370132" cy="373474"/>
          </a:xfrm>
          <a:prstGeom prst="ellipse">
            <a:avLst/>
          </a:prstGeom>
          <a:noFill/>
          <a:ln w="12700">
            <a:solidFill>
              <a:srgbClr val="FF0000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10hsrikuse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IV75"/>
  <sheetViews>
    <sheetView showGridLines="0" tabSelected="1" zoomScaleNormal="100" zoomScaleSheetLayoutView="90" workbookViewId="0">
      <selection activeCell="B8" sqref="B8:K8"/>
    </sheetView>
  </sheetViews>
  <sheetFormatPr defaultColWidth="6.125" defaultRowHeight="12" x14ac:dyDescent="0.15"/>
  <cols>
    <col min="1" max="1" width="1" style="2" customWidth="1"/>
    <col min="2" max="3" width="7.875" style="2" customWidth="1"/>
    <col min="4" max="4" width="13.625" style="2" customWidth="1"/>
    <col min="5" max="5" width="11.625" style="2" customWidth="1"/>
    <col min="6" max="6" width="10.625" style="2" customWidth="1"/>
    <col min="7" max="7" width="5.125" style="2" customWidth="1"/>
    <col min="8" max="8" width="10.625" style="2" customWidth="1"/>
    <col min="9" max="9" width="8.625" style="2" customWidth="1"/>
    <col min="10" max="10" width="10.625" style="2" customWidth="1"/>
    <col min="11" max="11" width="8.625" style="2" customWidth="1"/>
    <col min="12" max="12" width="10.625" style="2" customWidth="1"/>
    <col min="13" max="13" width="8.625" style="2" customWidth="1"/>
    <col min="14" max="14" width="6.875" style="2" customWidth="1"/>
    <col min="15" max="16384" width="6.125" style="2"/>
  </cols>
  <sheetData>
    <row r="1" spans="2:17" ht="27" customHeight="1" x14ac:dyDescent="0.15">
      <c r="B1" s="339" t="s">
        <v>0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"/>
      <c r="Q1" s="33"/>
    </row>
    <row r="2" spans="2:17" ht="12" customHeight="1" thickBot="1" x14ac:dyDescent="0.2"/>
    <row r="3" spans="2:17" ht="7.5" customHeight="1" x14ac:dyDescent="0.15">
      <c r="B3" s="345" t="s">
        <v>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7"/>
    </row>
    <row r="4" spans="2:17" ht="18.75" customHeight="1" x14ac:dyDescent="0.15">
      <c r="B4" s="348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50"/>
    </row>
    <row r="5" spans="2:17" ht="18.75" customHeight="1" x14ac:dyDescent="0.15">
      <c r="B5" s="348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50"/>
    </row>
    <row r="6" spans="2:17" ht="8.25" customHeight="1" thickBot="1" x14ac:dyDescent="0.2">
      <c r="B6" s="351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3"/>
    </row>
    <row r="7" spans="2:17" x14ac:dyDescent="0.15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2:17" s="54" customFormat="1" ht="18" customHeight="1" x14ac:dyDescent="0.15">
      <c r="B8" s="340" t="s">
        <v>2</v>
      </c>
      <c r="C8" s="340"/>
      <c r="D8" s="340"/>
      <c r="E8" s="340"/>
      <c r="F8" s="340"/>
      <c r="G8" s="340"/>
      <c r="H8" s="340"/>
      <c r="I8" s="340"/>
      <c r="J8" s="340"/>
      <c r="K8" s="340"/>
    </row>
    <row r="9" spans="2:17" s="54" customFormat="1" ht="13.5" x14ac:dyDescent="0.15">
      <c r="B9" s="281"/>
      <c r="C9" s="281"/>
      <c r="D9" s="281"/>
      <c r="E9" s="281"/>
      <c r="F9" s="281"/>
      <c r="G9" s="281"/>
      <c r="H9" s="281"/>
      <c r="I9" s="281"/>
      <c r="J9" s="281"/>
      <c r="K9" s="281"/>
    </row>
    <row r="10" spans="2:17" s="54" customFormat="1" ht="17.25" customHeight="1" x14ac:dyDescent="0.15">
      <c r="B10" s="341" t="s">
        <v>3</v>
      </c>
      <c r="C10" s="341"/>
      <c r="D10" s="282"/>
      <c r="E10" s="282"/>
      <c r="F10" s="282"/>
      <c r="G10" s="282"/>
      <c r="H10" s="282"/>
      <c r="I10" s="282"/>
      <c r="J10" s="282"/>
      <c r="K10" s="282"/>
    </row>
    <row r="11" spans="2:17" s="54" customFormat="1" ht="15.75" customHeight="1" x14ac:dyDescent="0.15">
      <c r="B11" s="54" t="s">
        <v>4</v>
      </c>
      <c r="C11" s="143"/>
      <c r="D11" s="143"/>
      <c r="E11" s="143"/>
      <c r="F11" s="143"/>
      <c r="G11" s="143"/>
    </row>
    <row r="12" spans="2:17" s="54" customFormat="1" ht="15.75" customHeight="1" x14ac:dyDescent="0.15">
      <c r="B12" s="54" t="s">
        <v>388</v>
      </c>
      <c r="C12" s="143"/>
      <c r="D12" s="143"/>
      <c r="E12" s="143"/>
      <c r="F12" s="143"/>
      <c r="G12" s="143"/>
    </row>
    <row r="13" spans="2:17" s="54" customFormat="1" ht="15.75" customHeight="1" x14ac:dyDescent="0.15">
      <c r="B13" s="337" t="s">
        <v>403</v>
      </c>
      <c r="C13" s="143"/>
      <c r="D13" s="143"/>
      <c r="E13" s="143"/>
      <c r="F13" s="143"/>
      <c r="G13" s="143"/>
    </row>
    <row r="14" spans="2:17" s="54" customFormat="1" ht="15.75" customHeight="1" x14ac:dyDescent="0.15">
      <c r="B14" s="54" t="s">
        <v>5</v>
      </c>
      <c r="C14" s="143"/>
      <c r="D14" s="143"/>
      <c r="E14" s="143"/>
      <c r="F14" s="143"/>
      <c r="G14" s="143"/>
    </row>
    <row r="15" spans="2:17" s="54" customFormat="1" ht="15.75" customHeight="1" x14ac:dyDescent="0.15">
      <c r="B15" s="336" t="s">
        <v>96</v>
      </c>
      <c r="C15" s="143"/>
      <c r="D15" s="143"/>
      <c r="E15" s="143"/>
      <c r="F15" s="143"/>
      <c r="G15" s="143"/>
    </row>
    <row r="16" spans="2:17" x14ac:dyDescent="0.15">
      <c r="B16" s="31"/>
      <c r="C16" s="30"/>
      <c r="D16" s="30"/>
      <c r="E16" s="30"/>
      <c r="F16" s="30"/>
      <c r="G16" s="30"/>
    </row>
    <row r="17" spans="2:17" x14ac:dyDescent="0.15">
      <c r="B17" s="31"/>
      <c r="C17" s="30"/>
      <c r="D17" s="30"/>
      <c r="E17" s="30"/>
      <c r="F17" s="30"/>
      <c r="G17" s="30"/>
    </row>
    <row r="18" spans="2:17" s="54" customFormat="1" ht="13.5" x14ac:dyDescent="0.15">
      <c r="B18" s="283" t="s">
        <v>6</v>
      </c>
      <c r="C18" s="143"/>
      <c r="D18" s="143"/>
      <c r="E18" s="143"/>
      <c r="F18" s="143"/>
      <c r="G18" s="143"/>
    </row>
    <row r="19" spans="2:17" ht="12.75" thickBot="1" x14ac:dyDescent="0.2"/>
    <row r="20" spans="2:17" ht="15.95" customHeight="1" x14ac:dyDescent="0.15">
      <c r="B20" s="132" t="s">
        <v>7</v>
      </c>
      <c r="C20" s="132" t="s">
        <v>8</v>
      </c>
      <c r="D20" s="132" t="s">
        <v>9</v>
      </c>
      <c r="E20" s="132" t="s">
        <v>10</v>
      </c>
      <c r="F20" s="133" t="s">
        <v>11</v>
      </c>
      <c r="G20" s="251" t="s">
        <v>12</v>
      </c>
      <c r="H20" s="252" t="s">
        <v>200</v>
      </c>
      <c r="I20" s="253" t="s">
        <v>195</v>
      </c>
      <c r="J20" s="254" t="s">
        <v>199</v>
      </c>
      <c r="K20" s="259" t="s">
        <v>195</v>
      </c>
      <c r="L20" s="260" t="s">
        <v>140</v>
      </c>
      <c r="M20" s="255" t="s">
        <v>195</v>
      </c>
      <c r="N20" s="256" t="s">
        <v>13</v>
      </c>
      <c r="O20" s="258" t="s">
        <v>195</v>
      </c>
      <c r="P20" s="256" t="s">
        <v>14</v>
      </c>
      <c r="Q20" s="257" t="s">
        <v>195</v>
      </c>
    </row>
    <row r="21" spans="2:17" ht="15.95" customHeight="1" x14ac:dyDescent="0.15">
      <c r="B21" s="268" t="s">
        <v>15</v>
      </c>
      <c r="C21" s="269">
        <v>420</v>
      </c>
      <c r="D21" s="269" t="s">
        <v>213</v>
      </c>
      <c r="E21" s="269" t="s">
        <v>214</v>
      </c>
      <c r="F21" s="269" t="s">
        <v>217</v>
      </c>
      <c r="G21" s="270">
        <v>2</v>
      </c>
      <c r="H21" s="271" t="s">
        <v>16</v>
      </c>
      <c r="I21" s="272" t="s">
        <v>17</v>
      </c>
      <c r="J21" s="271" t="s">
        <v>203</v>
      </c>
      <c r="K21" s="273" t="s">
        <v>206</v>
      </c>
      <c r="L21" s="271" t="s">
        <v>204</v>
      </c>
      <c r="M21" s="274" t="s">
        <v>205</v>
      </c>
      <c r="N21" s="261" t="s">
        <v>145</v>
      </c>
      <c r="O21" s="262">
        <v>43.21</v>
      </c>
      <c r="P21" s="263"/>
      <c r="Q21" s="264"/>
    </row>
    <row r="22" spans="2:17" ht="15.95" customHeight="1" thickBot="1" x14ac:dyDescent="0.2">
      <c r="B22" s="268" t="s">
        <v>15</v>
      </c>
      <c r="C22" s="269">
        <v>421</v>
      </c>
      <c r="D22" s="269" t="s">
        <v>215</v>
      </c>
      <c r="E22" s="269" t="s">
        <v>216</v>
      </c>
      <c r="F22" s="269" t="s">
        <v>218</v>
      </c>
      <c r="G22" s="270">
        <v>1</v>
      </c>
      <c r="H22" s="275" t="s">
        <v>202</v>
      </c>
      <c r="I22" s="276" t="s">
        <v>208</v>
      </c>
      <c r="J22" s="275" t="s">
        <v>207</v>
      </c>
      <c r="K22" s="277" t="s">
        <v>209</v>
      </c>
      <c r="L22" s="275"/>
      <c r="M22" s="278"/>
      <c r="N22" s="265" t="s">
        <v>212</v>
      </c>
      <c r="O22" s="266"/>
      <c r="P22" s="267" t="s">
        <v>210</v>
      </c>
      <c r="Q22" s="279" t="s">
        <v>211</v>
      </c>
    </row>
    <row r="23" spans="2:17" ht="15.95" customHeight="1" x14ac:dyDescent="0.15">
      <c r="B23" s="36"/>
      <c r="C23" s="37"/>
      <c r="D23" s="342" t="s">
        <v>105</v>
      </c>
      <c r="E23" s="343"/>
      <c r="F23" s="343"/>
      <c r="G23" s="344"/>
      <c r="H23" s="37"/>
      <c r="I23" s="38"/>
      <c r="J23" s="37"/>
      <c r="K23" s="38"/>
      <c r="L23" s="37"/>
      <c r="M23" s="38"/>
      <c r="N23" s="3"/>
    </row>
    <row r="25" spans="2:17" ht="6.75" customHeight="1" x14ac:dyDescent="0.15"/>
    <row r="26" spans="2:17" s="54" customFormat="1" ht="13.5" x14ac:dyDescent="0.15">
      <c r="B26" s="284" t="s">
        <v>20</v>
      </c>
    </row>
    <row r="28" spans="2:17" s="54" customFormat="1" ht="13.5" x14ac:dyDescent="0.15">
      <c r="B28" s="285" t="s">
        <v>21</v>
      </c>
      <c r="H28" s="286"/>
      <c r="I28" s="286"/>
      <c r="J28" s="286"/>
      <c r="K28" s="286"/>
    </row>
    <row r="29" spans="2:17" ht="9" customHeight="1" x14ac:dyDescent="0.15">
      <c r="H29" s="30"/>
      <c r="I29" s="30"/>
      <c r="J29" s="30"/>
      <c r="K29" s="30"/>
    </row>
    <row r="30" spans="2:17" s="54" customFormat="1" ht="15.75" customHeight="1" x14ac:dyDescent="0.15">
      <c r="B30" s="23" t="s">
        <v>222</v>
      </c>
    </row>
    <row r="31" spans="2:17" s="54" customFormat="1" ht="15.75" customHeight="1" x14ac:dyDescent="0.15">
      <c r="B31" s="287" t="s">
        <v>390</v>
      </c>
    </row>
    <row r="32" spans="2:17" s="54" customFormat="1" ht="13.5" customHeight="1" x14ac:dyDescent="0.15">
      <c r="B32" s="287"/>
    </row>
    <row r="33" spans="2:256" ht="13.5" customHeight="1" x14ac:dyDescent="0.15">
      <c r="B33" s="30"/>
      <c r="C33" s="30"/>
      <c r="D33" s="30"/>
      <c r="E33" s="30"/>
      <c r="F33" s="30"/>
      <c r="G33" s="30"/>
      <c r="H33" s="30"/>
      <c r="I33" s="30"/>
      <c r="J33" s="30"/>
      <c r="K33" s="30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  <c r="IS33" s="34"/>
      <c r="IT33" s="34"/>
      <c r="IU33" s="34"/>
      <c r="IV33" s="34"/>
    </row>
    <row r="34" spans="2:256" s="54" customFormat="1" ht="13.5" customHeight="1" x14ac:dyDescent="0.15">
      <c r="B34" s="285" t="s">
        <v>22</v>
      </c>
      <c r="H34" s="286"/>
      <c r="I34" s="286"/>
      <c r="J34" s="286"/>
      <c r="K34" s="286"/>
    </row>
    <row r="35" spans="2:256" s="54" customFormat="1" ht="13.5" customHeight="1" x14ac:dyDescent="0.15">
      <c r="B35" s="285" t="s">
        <v>23</v>
      </c>
      <c r="H35" s="143"/>
      <c r="I35" s="143"/>
      <c r="J35" s="143"/>
      <c r="K35" s="143"/>
    </row>
    <row r="36" spans="2:256" s="54" customFormat="1" ht="13.5" customHeight="1" x14ac:dyDescent="0.15">
      <c r="B36" s="285" t="s">
        <v>24</v>
      </c>
    </row>
    <row r="37" spans="2:256" ht="9" customHeight="1" x14ac:dyDescent="0.15">
      <c r="H37" s="30"/>
      <c r="I37" s="30"/>
      <c r="J37" s="30"/>
      <c r="K37" s="30"/>
    </row>
    <row r="38" spans="2:256" ht="16.5" customHeight="1" x14ac:dyDescent="0.15">
      <c r="B38" s="16" t="s">
        <v>392</v>
      </c>
    </row>
    <row r="39" spans="2:256" ht="14.25" x14ac:dyDescent="0.15">
      <c r="B39" s="325" t="s">
        <v>391</v>
      </c>
    </row>
    <row r="41" spans="2:256" ht="13.5" x14ac:dyDescent="0.15">
      <c r="B41" s="285" t="s">
        <v>25</v>
      </c>
    </row>
    <row r="42" spans="2:256" ht="9" customHeight="1" x14ac:dyDescent="0.15"/>
    <row r="43" spans="2:256" ht="16.5" customHeight="1" x14ac:dyDescent="0.15">
      <c r="B43" s="54" t="s">
        <v>26</v>
      </c>
    </row>
    <row r="44" spans="2:256" ht="16.5" customHeight="1" x14ac:dyDescent="0.15">
      <c r="B44" s="289" t="s">
        <v>393</v>
      </c>
    </row>
    <row r="45" spans="2:256" ht="16.5" customHeight="1" x14ac:dyDescent="0.15">
      <c r="B45" s="16" t="s">
        <v>223</v>
      </c>
    </row>
    <row r="46" spans="2:256" ht="13.5" customHeight="1" x14ac:dyDescent="0.15">
      <c r="B46" s="16"/>
    </row>
    <row r="47" spans="2:256" ht="13.5" x14ac:dyDescent="0.15">
      <c r="B47" s="54"/>
    </row>
    <row r="48" spans="2:256" s="54" customFormat="1" ht="13.5" x14ac:dyDescent="0.15">
      <c r="B48" s="285" t="s">
        <v>225</v>
      </c>
      <c r="C48" s="143"/>
    </row>
    <row r="49" spans="2:3" s="54" customFormat="1" ht="9" customHeight="1" x14ac:dyDescent="0.15"/>
    <row r="50" spans="2:3" s="54" customFormat="1" ht="13.5" x14ac:dyDescent="0.15">
      <c r="B50" s="54" t="s">
        <v>227</v>
      </c>
    </row>
    <row r="51" spans="2:3" s="54" customFormat="1" ht="13.5" x14ac:dyDescent="0.15"/>
    <row r="52" spans="2:3" s="54" customFormat="1" ht="13.5" x14ac:dyDescent="0.15"/>
    <row r="53" spans="2:3" ht="13.5" x14ac:dyDescent="0.15">
      <c r="B53" s="285" t="s">
        <v>226</v>
      </c>
    </row>
    <row r="54" spans="2:3" ht="9" customHeight="1" x14ac:dyDescent="0.15"/>
    <row r="55" spans="2:3" ht="16.5" customHeight="1" x14ac:dyDescent="0.15">
      <c r="B55" s="32" t="s">
        <v>669</v>
      </c>
    </row>
    <row r="56" spans="2:3" ht="16.5" customHeight="1" x14ac:dyDescent="0.15">
      <c r="B56" s="287" t="s">
        <v>394</v>
      </c>
    </row>
    <row r="57" spans="2:3" ht="16.5" customHeight="1" x14ac:dyDescent="0.15">
      <c r="B57" s="54" t="s">
        <v>668</v>
      </c>
    </row>
    <row r="58" spans="2:3" ht="16.5" customHeight="1" x14ac:dyDescent="0.15">
      <c r="B58" s="54" t="s">
        <v>667</v>
      </c>
    </row>
    <row r="59" spans="2:3" ht="16.5" customHeight="1" x14ac:dyDescent="0.15">
      <c r="B59" s="54" t="s">
        <v>670</v>
      </c>
    </row>
    <row r="60" spans="2:3" ht="8.25" customHeight="1" x14ac:dyDescent="0.15">
      <c r="B60" s="54"/>
    </row>
    <row r="61" spans="2:3" s="54" customFormat="1" ht="16.5" customHeight="1" x14ac:dyDescent="0.15">
      <c r="B61" s="54" t="s">
        <v>27</v>
      </c>
      <c r="C61" s="143"/>
    </row>
    <row r="62" spans="2:3" s="54" customFormat="1" ht="16.5" customHeight="1" x14ac:dyDescent="0.15">
      <c r="B62" s="288" t="s">
        <v>142</v>
      </c>
    </row>
    <row r="63" spans="2:3" s="54" customFormat="1" ht="16.5" customHeight="1" x14ac:dyDescent="0.15">
      <c r="C63" s="16" t="s">
        <v>224</v>
      </c>
    </row>
    <row r="64" spans="2:3" s="54" customFormat="1" ht="13.5" x14ac:dyDescent="0.15">
      <c r="B64" s="143"/>
      <c r="C64" s="143"/>
    </row>
    <row r="65" spans="1:15" s="54" customFormat="1" ht="13.5" x14ac:dyDescent="0.15"/>
    <row r="66" spans="1:15" ht="13.5" x14ac:dyDescent="0.15">
      <c r="B66" s="285" t="s">
        <v>228</v>
      </c>
    </row>
    <row r="67" spans="1:15" s="54" customFormat="1" ht="13.5" x14ac:dyDescent="0.15"/>
    <row r="68" spans="1:15" s="54" customFormat="1" ht="13.5" x14ac:dyDescent="0.15">
      <c r="B68" s="54" t="s">
        <v>229</v>
      </c>
    </row>
    <row r="69" spans="1:15" s="54" customFormat="1" ht="13.5" x14ac:dyDescent="0.15"/>
    <row r="70" spans="1:15" s="54" customFormat="1" ht="13.5" x14ac:dyDescent="0.15"/>
    <row r="71" spans="1:15" s="54" customFormat="1" ht="13.5" x14ac:dyDescent="0.15">
      <c r="A71" s="285" t="s">
        <v>28</v>
      </c>
      <c r="B71" s="284" t="s">
        <v>29</v>
      </c>
      <c r="C71" s="143"/>
    </row>
    <row r="72" spans="1:15" s="54" customFormat="1" ht="9" customHeight="1" x14ac:dyDescent="0.15"/>
    <row r="73" spans="1:15" s="54" customFormat="1" ht="15" customHeight="1" x14ac:dyDescent="0.15">
      <c r="B73" s="338" t="s">
        <v>666</v>
      </c>
      <c r="C73" s="338"/>
      <c r="D73" s="338"/>
      <c r="E73" s="338"/>
      <c r="F73" s="338"/>
      <c r="G73" s="338"/>
      <c r="H73" s="338"/>
      <c r="I73" s="338"/>
      <c r="J73" s="338"/>
      <c r="K73" s="338"/>
      <c r="L73" s="338"/>
      <c r="M73" s="338"/>
      <c r="N73" s="338"/>
      <c r="O73" s="338"/>
    </row>
    <row r="74" spans="1:15" s="54" customFormat="1" ht="15" customHeight="1" x14ac:dyDescent="0.15">
      <c r="B74" s="338"/>
      <c r="C74" s="338"/>
      <c r="D74" s="338"/>
      <c r="E74" s="338"/>
      <c r="F74" s="338"/>
      <c r="G74" s="338"/>
      <c r="H74" s="338"/>
      <c r="I74" s="338"/>
      <c r="J74" s="338"/>
      <c r="K74" s="338"/>
      <c r="L74" s="338"/>
      <c r="M74" s="338"/>
      <c r="N74" s="338"/>
      <c r="O74" s="338"/>
    </row>
    <row r="75" spans="1:15" ht="15" customHeight="1" x14ac:dyDescent="0.15"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</row>
  </sheetData>
  <mergeCells count="6">
    <mergeCell ref="B73:O75"/>
    <mergeCell ref="B1:O1"/>
    <mergeCell ref="B8:K8"/>
    <mergeCell ref="B10:C10"/>
    <mergeCell ref="D23:G23"/>
    <mergeCell ref="B3:Q6"/>
  </mergeCells>
  <phoneticPr fontId="51"/>
  <dataValidations count="1">
    <dataValidation imeMode="halfKatakana" allowBlank="1" showInputMessage="1" showErrorMessage="1" sqref="E21:E22" xr:uid="{00000000-0002-0000-0000-000000000000}"/>
  </dataValidations>
  <printOptions horizontalCentered="1"/>
  <pageMargins left="0.19652777777777777" right="0.19652777777777777" top="0.78680555555555554" bottom="0.35416666666666669" header="0.51180555555555551" footer="0.51180555555555551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44"/>
  <sheetViews>
    <sheetView showGridLines="0" workbookViewId="0">
      <pane ySplit="2" topLeftCell="A3" activePane="bottomLeft" state="frozenSplit"/>
      <selection pane="bottomLeft" activeCell="G11" sqref="G11"/>
    </sheetView>
  </sheetViews>
  <sheetFormatPr defaultColWidth="9" defaultRowHeight="13.5" x14ac:dyDescent="0.15"/>
  <cols>
    <col min="1" max="1" width="5" style="57" customWidth="1"/>
    <col min="2" max="2" width="2.625" style="57" customWidth="1"/>
    <col min="3" max="3" width="16.625" style="57" customWidth="1"/>
    <col min="4" max="4" width="34" style="57" customWidth="1"/>
    <col min="5" max="5" width="19.625" style="57" customWidth="1"/>
    <col min="6" max="6" width="6.125" style="57" customWidth="1"/>
    <col min="7" max="7" width="9" style="57" customWidth="1"/>
    <col min="8" max="8" width="9" style="57" hidden="1" customWidth="1"/>
    <col min="9" max="9" width="12.625" style="57" bestFit="1" customWidth="1"/>
    <col min="10" max="16384" width="9" style="57"/>
  </cols>
  <sheetData>
    <row r="1" spans="1:8" ht="14.25" x14ac:dyDescent="0.15">
      <c r="A1" s="443" t="s">
        <v>82</v>
      </c>
      <c r="B1" s="443"/>
      <c r="C1" s="444" t="str">
        <f>申込必要事項!A1&amp;" リレー申込み（男子）"</f>
        <v>第67回十勝高等学校新人陸上競技大会 リレー申込み（男子）</v>
      </c>
      <c r="D1" s="444"/>
      <c r="E1" s="444"/>
    </row>
    <row r="2" spans="1:8" x14ac:dyDescent="0.15">
      <c r="C2" s="222"/>
    </row>
    <row r="3" spans="1:8" ht="15.75" customHeight="1" x14ac:dyDescent="0.15">
      <c r="B3" s="223"/>
      <c r="C3" s="224" t="s">
        <v>83</v>
      </c>
      <c r="D3" s="225" t="s">
        <v>84</v>
      </c>
      <c r="E3" s="225" t="s">
        <v>81</v>
      </c>
      <c r="H3" s="57" t="s">
        <v>55</v>
      </c>
    </row>
    <row r="4" spans="1:8" ht="19.5" customHeight="1" x14ac:dyDescent="0.15">
      <c r="B4" s="226"/>
      <c r="C4" s="227" t="s">
        <v>55</v>
      </c>
      <c r="D4" s="144">
        <f>申込必要事項!D4</f>
        <v>0</v>
      </c>
      <c r="E4" s="228" t="str">
        <f>男入力!AA20</f>
        <v/>
      </c>
      <c r="H4" s="57" t="s">
        <v>186</v>
      </c>
    </row>
    <row r="5" spans="1:8" ht="15.75" customHeight="1" x14ac:dyDescent="0.15">
      <c r="B5" s="226"/>
      <c r="C5" s="224" t="s">
        <v>85</v>
      </c>
      <c r="D5" s="225" t="s">
        <v>43</v>
      </c>
      <c r="E5" s="225" t="s">
        <v>12</v>
      </c>
    </row>
    <row r="6" spans="1:8" ht="19.5" customHeight="1" x14ac:dyDescent="0.15">
      <c r="B6" s="226"/>
      <c r="C6" s="229" t="str">
        <f>男入力!AA13</f>
        <v/>
      </c>
      <c r="D6" s="221" t="str">
        <f>IF($C6="","",VLOOKUP($C6,ナンバー!$B$3:$F$250,2))</f>
        <v/>
      </c>
      <c r="E6" s="221" t="str">
        <f>IF($C6="","",VLOOKUP($C6,ナンバー!$B$3:$F$250,5))</f>
        <v/>
      </c>
    </row>
    <row r="7" spans="1:8" ht="19.5" customHeight="1" x14ac:dyDescent="0.15">
      <c r="B7" s="230">
        <v>1</v>
      </c>
      <c r="C7" s="229" t="str">
        <f>男入力!AA14</f>
        <v/>
      </c>
      <c r="D7" s="221" t="str">
        <f>IF($C7="","",VLOOKUP($C7,ナンバー!$B$3:$F$250,2))</f>
        <v/>
      </c>
      <c r="E7" s="221" t="str">
        <f>IF($C7="","",VLOOKUP($C7,ナンバー!$B$3:$F$250,5))</f>
        <v/>
      </c>
    </row>
    <row r="8" spans="1:8" ht="19.5" customHeight="1" x14ac:dyDescent="0.15">
      <c r="B8" s="226"/>
      <c r="C8" s="229" t="str">
        <f>男入力!AA15</f>
        <v/>
      </c>
      <c r="D8" s="221" t="str">
        <f>IF($C8="","",VLOOKUP($C8,ナンバー!$B$3:$F$250,2))</f>
        <v/>
      </c>
      <c r="E8" s="221" t="str">
        <f>IF($C8="","",VLOOKUP($C8,ナンバー!$B$3:$F$250,5))</f>
        <v/>
      </c>
    </row>
    <row r="9" spans="1:8" ht="19.5" customHeight="1" x14ac:dyDescent="0.15">
      <c r="B9" s="226"/>
      <c r="C9" s="229" t="str">
        <f>男入力!AA16</f>
        <v/>
      </c>
      <c r="D9" s="221" t="str">
        <f>IF($C9="","",VLOOKUP($C9,ナンバー!$B$3:$F$250,2))</f>
        <v/>
      </c>
      <c r="E9" s="221" t="str">
        <f>IF($C9="","",VLOOKUP($C9,ナンバー!$B$3:$F$250,5))</f>
        <v/>
      </c>
    </row>
    <row r="10" spans="1:8" ht="19.5" customHeight="1" x14ac:dyDescent="0.15">
      <c r="B10" s="226"/>
      <c r="C10" s="229" t="str">
        <f>男入力!AA17</f>
        <v/>
      </c>
      <c r="D10" s="221" t="str">
        <f>IF($C10="","",VLOOKUP($C10,ナンバー!$B$3:$F$250,2))</f>
        <v/>
      </c>
      <c r="E10" s="221" t="str">
        <f>IF($C10="","",VLOOKUP($C10,ナンバー!$B$3:$F$250,5))</f>
        <v/>
      </c>
    </row>
    <row r="11" spans="1:8" ht="19.5" customHeight="1" x14ac:dyDescent="0.15">
      <c r="B11" s="231"/>
      <c r="C11" s="229" t="str">
        <f>男入力!AA18</f>
        <v/>
      </c>
      <c r="D11" s="221" t="str">
        <f>IF($C11="","",VLOOKUP($C11,ナンバー!$B$3:$F$250,2))</f>
        <v/>
      </c>
      <c r="E11" s="221" t="str">
        <f>IF($C11="","",VLOOKUP($C11,ナンバー!$B$3:$F$250,5))</f>
        <v/>
      </c>
    </row>
    <row r="12" spans="1:8" ht="27" customHeight="1" x14ac:dyDescent="0.15"/>
    <row r="13" spans="1:8" ht="15.75" customHeight="1" x14ac:dyDescent="0.15">
      <c r="B13" s="223"/>
      <c r="C13" s="224" t="s">
        <v>83</v>
      </c>
      <c r="D13" s="225" t="s">
        <v>84</v>
      </c>
      <c r="E13" s="225" t="s">
        <v>81</v>
      </c>
    </row>
    <row r="14" spans="1:8" ht="19.5" customHeight="1" x14ac:dyDescent="0.15">
      <c r="B14" s="226"/>
      <c r="C14" s="227" t="s">
        <v>56</v>
      </c>
      <c r="D14" s="144">
        <f>申込必要事項!D4</f>
        <v>0</v>
      </c>
      <c r="E14" s="144" t="str">
        <f>男入力!AB20</f>
        <v/>
      </c>
    </row>
    <row r="15" spans="1:8" ht="15.75" customHeight="1" x14ac:dyDescent="0.15">
      <c r="B15" s="226"/>
      <c r="C15" s="224" t="s">
        <v>85</v>
      </c>
      <c r="D15" s="225" t="s">
        <v>43</v>
      </c>
      <c r="E15" s="225" t="s">
        <v>12</v>
      </c>
    </row>
    <row r="16" spans="1:8" ht="19.5" customHeight="1" x14ac:dyDescent="0.15">
      <c r="B16" s="226"/>
      <c r="C16" s="229" t="str">
        <f>男入力!AB13</f>
        <v/>
      </c>
      <c r="D16" s="221" t="str">
        <f>IF($C16="","",VLOOKUP($C16,ナンバー!$B$3:$F$250,2))</f>
        <v/>
      </c>
      <c r="E16" s="221" t="str">
        <f>IF($C16="","",VLOOKUP($C16,ナンバー!$B$3:$F$250,5))</f>
        <v/>
      </c>
    </row>
    <row r="17" spans="1:6" ht="19.5" customHeight="1" x14ac:dyDescent="0.15">
      <c r="B17" s="230">
        <v>2</v>
      </c>
      <c r="C17" s="229" t="str">
        <f>男入力!AB14</f>
        <v/>
      </c>
      <c r="D17" s="221" t="str">
        <f>IF($C17="","",VLOOKUP($C17,ナンバー!$B$3:$F$250,2))</f>
        <v/>
      </c>
      <c r="E17" s="221" t="str">
        <f>IF($C17="","",VLOOKUP($C17,ナンバー!$B$3:$F$250,5))</f>
        <v/>
      </c>
    </row>
    <row r="18" spans="1:6" ht="19.5" customHeight="1" x14ac:dyDescent="0.15">
      <c r="B18" s="226"/>
      <c r="C18" s="229" t="str">
        <f>男入力!AB15</f>
        <v/>
      </c>
      <c r="D18" s="221" t="str">
        <f>IF($C18="","",VLOOKUP($C18,ナンバー!$B$3:$F$250,2))</f>
        <v/>
      </c>
      <c r="E18" s="221" t="str">
        <f>IF($C18="","",VLOOKUP($C18,ナンバー!$B$3:$F$250,5))</f>
        <v/>
      </c>
    </row>
    <row r="19" spans="1:6" ht="19.5" customHeight="1" x14ac:dyDescent="0.15">
      <c r="B19" s="226"/>
      <c r="C19" s="229" t="str">
        <f>男入力!AB16</f>
        <v/>
      </c>
      <c r="D19" s="221" t="str">
        <f>IF($C19="","",VLOOKUP($C19,ナンバー!$B$3:$F$250,2))</f>
        <v/>
      </c>
      <c r="E19" s="221" t="str">
        <f>IF($C19="","",VLOOKUP($C19,ナンバー!$B$3:$F$250,5))</f>
        <v/>
      </c>
    </row>
    <row r="20" spans="1:6" ht="19.5" customHeight="1" x14ac:dyDescent="0.15">
      <c r="B20" s="226"/>
      <c r="C20" s="229" t="str">
        <f>男入力!AB17</f>
        <v/>
      </c>
      <c r="D20" s="221" t="str">
        <f>IF($C20="","",VLOOKUP($C20,ナンバー!$B$3:$F$250,2))</f>
        <v/>
      </c>
      <c r="E20" s="221" t="str">
        <f>IF($C20="","",VLOOKUP($C20,ナンバー!$B$3:$F$250,5))</f>
        <v/>
      </c>
    </row>
    <row r="21" spans="1:6" ht="19.5" customHeight="1" x14ac:dyDescent="0.15">
      <c r="B21" s="231"/>
      <c r="C21" s="229" t="str">
        <f>男入力!AB18</f>
        <v/>
      </c>
      <c r="D21" s="221" t="str">
        <f>IF($C21="","",VLOOKUP($C21,ナンバー!$B$3:$F$250,2))</f>
        <v/>
      </c>
      <c r="E21" s="221" t="str">
        <f>IF($C21="","",VLOOKUP($C21,ナンバー!$B$3:$F$250,5))</f>
        <v/>
      </c>
    </row>
    <row r="22" spans="1:6" ht="18" customHeight="1" x14ac:dyDescent="0.15">
      <c r="A22" s="232"/>
      <c r="B22" s="232"/>
      <c r="C22" s="232"/>
      <c r="D22" s="232"/>
      <c r="E22" s="232"/>
      <c r="F22" s="232"/>
    </row>
    <row r="23" spans="1:6" ht="18" customHeight="1" x14ac:dyDescent="0.15"/>
    <row r="24" spans="1:6" ht="18" customHeight="1" x14ac:dyDescent="0.15">
      <c r="A24" s="443" t="s">
        <v>82</v>
      </c>
      <c r="B24" s="443"/>
      <c r="C24" s="444" t="str">
        <f>申込必要事項!A1&amp;" リレー申込み（女子）"</f>
        <v>第67回十勝高等学校新人陸上競技大会 リレー申込み（女子）</v>
      </c>
      <c r="D24" s="444"/>
      <c r="E24" s="444"/>
    </row>
    <row r="25" spans="1:6" x14ac:dyDescent="0.15">
      <c r="C25" s="222"/>
    </row>
    <row r="26" spans="1:6" ht="15.75" customHeight="1" x14ac:dyDescent="0.15">
      <c r="B26" s="233"/>
      <c r="C26" s="234" t="s">
        <v>83</v>
      </c>
      <c r="D26" s="235" t="s">
        <v>84</v>
      </c>
      <c r="E26" s="235" t="s">
        <v>81</v>
      </c>
    </row>
    <row r="27" spans="1:6" ht="19.5" customHeight="1" x14ac:dyDescent="0.15">
      <c r="B27" s="236"/>
      <c r="C27" s="227" t="s">
        <v>55</v>
      </c>
      <c r="D27" s="145">
        <f>申込必要事項!D4</f>
        <v>0</v>
      </c>
      <c r="E27" s="237" t="str">
        <f>女入力!AA20</f>
        <v/>
      </c>
    </row>
    <row r="28" spans="1:6" ht="15.75" customHeight="1" x14ac:dyDescent="0.15">
      <c r="B28" s="236"/>
      <c r="C28" s="234" t="s">
        <v>85</v>
      </c>
      <c r="D28" s="235" t="s">
        <v>43</v>
      </c>
      <c r="E28" s="235" t="s">
        <v>12</v>
      </c>
    </row>
    <row r="29" spans="1:6" ht="19.5" customHeight="1" x14ac:dyDescent="0.15">
      <c r="B29" s="236"/>
      <c r="C29" s="238" t="str">
        <f>女入力!AA13</f>
        <v/>
      </c>
      <c r="D29" s="220" t="str">
        <f>IF($C29="","",VLOOKUP($C29,ナンバー!$I$3:$M$250,2))</f>
        <v/>
      </c>
      <c r="E29" s="220" t="str">
        <f>IF($C29="","",VLOOKUP($C29,ナンバー!$I$3:$M$250,5))</f>
        <v/>
      </c>
    </row>
    <row r="30" spans="1:6" ht="19.5" customHeight="1" x14ac:dyDescent="0.15">
      <c r="B30" s="239">
        <v>1</v>
      </c>
      <c r="C30" s="238" t="str">
        <f>女入力!AA14</f>
        <v/>
      </c>
      <c r="D30" s="220" t="str">
        <f>IF($C30="","",VLOOKUP($C30,ナンバー!$I$3:$M$250,2))</f>
        <v/>
      </c>
      <c r="E30" s="220" t="str">
        <f>IF($C30="","",VLOOKUP($C30,ナンバー!$I$3:$M$250,5))</f>
        <v/>
      </c>
    </row>
    <row r="31" spans="1:6" ht="19.5" customHeight="1" x14ac:dyDescent="0.15">
      <c r="B31" s="236"/>
      <c r="C31" s="238" t="str">
        <f>女入力!AA15</f>
        <v/>
      </c>
      <c r="D31" s="220" t="str">
        <f>IF($C31="","",VLOOKUP($C31,ナンバー!$I$3:$M$250,2))</f>
        <v/>
      </c>
      <c r="E31" s="220" t="str">
        <f>IF($C31="","",VLOOKUP($C31,ナンバー!$I$3:$M$250,5))</f>
        <v/>
      </c>
    </row>
    <row r="32" spans="1:6" ht="19.5" customHeight="1" x14ac:dyDescent="0.15">
      <c r="B32" s="236"/>
      <c r="C32" s="238" t="str">
        <f>女入力!AA16</f>
        <v/>
      </c>
      <c r="D32" s="220" t="str">
        <f>IF($C32="","",VLOOKUP($C32,ナンバー!$I$3:$M$250,2))</f>
        <v/>
      </c>
      <c r="E32" s="220" t="str">
        <f>IF($C32="","",VLOOKUP($C32,ナンバー!$I$3:$M$250,5))</f>
        <v/>
      </c>
    </row>
    <row r="33" spans="2:5" ht="19.5" customHeight="1" x14ac:dyDescent="0.15">
      <c r="B33" s="236"/>
      <c r="C33" s="238" t="str">
        <f>女入力!AA17</f>
        <v/>
      </c>
      <c r="D33" s="220" t="str">
        <f>IF($C33="","",VLOOKUP($C33,ナンバー!$I$3:$M$250,2))</f>
        <v/>
      </c>
      <c r="E33" s="220" t="str">
        <f>IF($C33="","",VLOOKUP($C33,ナンバー!$I$3:$M$250,5))</f>
        <v/>
      </c>
    </row>
    <row r="34" spans="2:5" ht="19.5" customHeight="1" x14ac:dyDescent="0.15">
      <c r="B34" s="240"/>
      <c r="C34" s="238" t="str">
        <f>女入力!AA18</f>
        <v/>
      </c>
      <c r="D34" s="220" t="str">
        <f>IF($C34="","",VLOOKUP($C34,ナンバー!$I$3:$M$250,2))</f>
        <v/>
      </c>
      <c r="E34" s="220" t="str">
        <f>IF($C34="","",VLOOKUP($C34,ナンバー!$I$3:$M$250,5))</f>
        <v/>
      </c>
    </row>
    <row r="35" spans="2:5" ht="27" customHeight="1" x14ac:dyDescent="0.15"/>
    <row r="36" spans="2:5" ht="15.75" customHeight="1" x14ac:dyDescent="0.15">
      <c r="B36" s="233"/>
      <c r="C36" s="234" t="s">
        <v>83</v>
      </c>
      <c r="D36" s="235" t="s">
        <v>84</v>
      </c>
      <c r="E36" s="235" t="s">
        <v>81</v>
      </c>
    </row>
    <row r="37" spans="2:5" ht="19.5" customHeight="1" x14ac:dyDescent="0.15">
      <c r="B37" s="236"/>
      <c r="C37" s="227" t="s">
        <v>56</v>
      </c>
      <c r="D37" s="145">
        <f>申込必要事項!D4</f>
        <v>0</v>
      </c>
      <c r="E37" s="241" t="str">
        <f>女入力!AB20</f>
        <v/>
      </c>
    </row>
    <row r="38" spans="2:5" ht="15.75" customHeight="1" x14ac:dyDescent="0.15">
      <c r="B38" s="236"/>
      <c r="C38" s="234" t="s">
        <v>85</v>
      </c>
      <c r="D38" s="235" t="s">
        <v>43</v>
      </c>
      <c r="E38" s="235" t="s">
        <v>12</v>
      </c>
    </row>
    <row r="39" spans="2:5" ht="19.5" customHeight="1" x14ac:dyDescent="0.15">
      <c r="B39" s="236"/>
      <c r="C39" s="238" t="str">
        <f>女入力!AB13</f>
        <v/>
      </c>
      <c r="D39" s="220" t="str">
        <f>IF($C39="","",VLOOKUP($C39,ナンバー!$I$3:$M$250,2))</f>
        <v/>
      </c>
      <c r="E39" s="220" t="str">
        <f>IF($C39="","",VLOOKUP($C39,ナンバー!$I$3:$M$250,5))</f>
        <v/>
      </c>
    </row>
    <row r="40" spans="2:5" ht="19.5" customHeight="1" x14ac:dyDescent="0.15">
      <c r="B40" s="239">
        <v>2</v>
      </c>
      <c r="C40" s="238" t="str">
        <f>女入力!AB14</f>
        <v/>
      </c>
      <c r="D40" s="220" t="str">
        <f>IF($C40="","",VLOOKUP($C40,ナンバー!$I$3:$M$250,2))</f>
        <v/>
      </c>
      <c r="E40" s="220" t="str">
        <f>IF($C40="","",VLOOKUP($C40,ナンバー!$I$3:$M$250,5))</f>
        <v/>
      </c>
    </row>
    <row r="41" spans="2:5" ht="19.5" customHeight="1" x14ac:dyDescent="0.15">
      <c r="B41" s="236"/>
      <c r="C41" s="238" t="str">
        <f>女入力!AB15</f>
        <v/>
      </c>
      <c r="D41" s="220" t="str">
        <f>IF($C41="","",VLOOKUP($C41,ナンバー!$I$3:$M$250,2))</f>
        <v/>
      </c>
      <c r="E41" s="220" t="str">
        <f>IF($C41="","",VLOOKUP($C41,ナンバー!$I$3:$M$250,5))</f>
        <v/>
      </c>
    </row>
    <row r="42" spans="2:5" ht="19.5" customHeight="1" x14ac:dyDescent="0.15">
      <c r="B42" s="236"/>
      <c r="C42" s="238" t="str">
        <f>女入力!AB16</f>
        <v/>
      </c>
      <c r="D42" s="220" t="str">
        <f>IF($C42="","",VLOOKUP($C42,ナンバー!$I$3:$M$250,2))</f>
        <v/>
      </c>
      <c r="E42" s="220" t="str">
        <f>IF($C42="","",VLOOKUP($C42,ナンバー!$I$3:$M$250,5))</f>
        <v/>
      </c>
    </row>
    <row r="43" spans="2:5" ht="19.5" customHeight="1" x14ac:dyDescent="0.15">
      <c r="B43" s="236"/>
      <c r="C43" s="238" t="str">
        <f>女入力!AB17</f>
        <v/>
      </c>
      <c r="D43" s="220" t="str">
        <f>IF($C43="","",VLOOKUP($C43,ナンバー!$I$3:$M$250,2))</f>
        <v/>
      </c>
      <c r="E43" s="220" t="str">
        <f>IF($C43="","",VLOOKUP($C43,ナンバー!$I$3:$M$250,5))</f>
        <v/>
      </c>
    </row>
    <row r="44" spans="2:5" ht="19.5" customHeight="1" x14ac:dyDescent="0.15">
      <c r="B44" s="240"/>
      <c r="C44" s="238" t="str">
        <f>女入力!AB18</f>
        <v/>
      </c>
      <c r="D44" s="220" t="str">
        <f>IF($C44="","",VLOOKUP($C44,ナンバー!$I$3:$M$250,2))</f>
        <v/>
      </c>
      <c r="E44" s="220" t="str">
        <f>IF($C44="","",VLOOKUP($C44,ナンバー!$I$3:$M$250,5))</f>
        <v/>
      </c>
    </row>
  </sheetData>
  <sheetProtection sheet="1" objects="1"/>
  <mergeCells count="4">
    <mergeCell ref="A1:B1"/>
    <mergeCell ref="C1:E1"/>
    <mergeCell ref="A24:B24"/>
    <mergeCell ref="C24:E24"/>
  </mergeCells>
  <phoneticPr fontId="51"/>
  <conditionalFormatting sqref="D4 D14">
    <cfRule type="expression" dxfId="2" priority="4" stopIfTrue="1">
      <formula>NOT(ISERROR(SEARCH("0",D4)))</formula>
    </cfRule>
  </conditionalFormatting>
  <conditionalFormatting sqref="D27">
    <cfRule type="expression" dxfId="1" priority="2" stopIfTrue="1">
      <formula>NOT(ISERROR(SEARCH("0",D27)))</formula>
    </cfRule>
  </conditionalFormatting>
  <conditionalFormatting sqref="D37">
    <cfRule type="expression" dxfId="0" priority="1" stopIfTrue="1">
      <formula>NOT(ISERROR(SEARCH("0",D37)))</formula>
    </cfRule>
  </conditionalFormatting>
  <dataValidations count="2">
    <dataValidation imeMode="on" allowBlank="1" showInputMessage="1" showErrorMessage="1" sqref="D6:D11 D16:D21 D29:D34 D39:D44" xr:uid="{00000000-0002-0000-0800-000000000000}"/>
    <dataValidation type="list" allowBlank="1" showInputMessage="1" showErrorMessage="1" sqref="C4 C14 C27 C37" xr:uid="{00000000-0002-0000-0800-000001000000}">
      <formula1>$H$2:$H$4</formula1>
    </dataValidation>
  </dataValidations>
  <printOptions verticalCentered="1"/>
  <pageMargins left="0.70866141732283472" right="0.70866141732283472" top="0.43307086614173229" bottom="0.43307086614173229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H56"/>
  <sheetViews>
    <sheetView showGridLines="0" showZeros="0" workbookViewId="0">
      <pane ySplit="4" topLeftCell="A5" activePane="bottomLeft" state="frozenSplit"/>
      <selection pane="bottomLeft" activeCell="F27" sqref="F27"/>
    </sheetView>
  </sheetViews>
  <sheetFormatPr defaultColWidth="8.875" defaultRowHeight="13.5" x14ac:dyDescent="0.15"/>
  <cols>
    <col min="1" max="1" width="6" style="54" customWidth="1"/>
    <col min="2" max="2" width="18.125" style="54" customWidth="1"/>
    <col min="3" max="3" width="15.375" style="54" customWidth="1"/>
    <col min="4" max="4" width="6" style="54" customWidth="1"/>
    <col min="5" max="5" width="18.125" style="54" customWidth="1"/>
    <col min="6" max="6" width="15.375" style="54" customWidth="1"/>
    <col min="7" max="16384" width="8.875" style="54"/>
  </cols>
  <sheetData>
    <row r="1" spans="1:8" ht="24" customHeight="1" x14ac:dyDescent="0.15">
      <c r="A1" s="55" t="str">
        <f>IF(男入力!C1="",女入力!C1,男入力!C1)&amp;"大会参加者数"</f>
        <v>十勝高等学校新人陸上競技大会大会参加者数</v>
      </c>
      <c r="B1" s="55"/>
      <c r="C1" s="55"/>
      <c r="D1" s="55"/>
      <c r="E1" s="55"/>
      <c r="F1" s="56" t="s">
        <v>86</v>
      </c>
      <c r="G1" s="57"/>
      <c r="H1" s="57"/>
    </row>
    <row r="2" spans="1:8" ht="21.75" customHeight="1" x14ac:dyDescent="0.2">
      <c r="A2" s="57"/>
      <c r="B2" s="57"/>
      <c r="C2" s="58" t="s">
        <v>87</v>
      </c>
      <c r="D2" s="445">
        <f>申込必要事項!D3</f>
        <v>0</v>
      </c>
      <c r="E2" s="445"/>
      <c r="F2" s="445"/>
      <c r="G2" s="57"/>
      <c r="H2" s="57"/>
    </row>
    <row r="3" spans="1:8" ht="13.5" customHeight="1" thickBot="1" x14ac:dyDescent="0.2">
      <c r="A3" s="57"/>
      <c r="B3" s="57"/>
      <c r="C3" s="57"/>
      <c r="D3" s="57"/>
      <c r="E3" s="57"/>
      <c r="F3" s="57"/>
      <c r="G3" s="57"/>
      <c r="H3" s="57"/>
    </row>
    <row r="4" spans="1:8" ht="17.25" customHeight="1" thickBot="1" x14ac:dyDescent="0.2">
      <c r="A4" s="190" t="s">
        <v>88</v>
      </c>
      <c r="B4" s="191" t="s">
        <v>89</v>
      </c>
      <c r="C4" s="192" t="s">
        <v>90</v>
      </c>
      <c r="D4" s="190" t="s">
        <v>88</v>
      </c>
      <c r="E4" s="191" t="s">
        <v>89</v>
      </c>
      <c r="F4" s="193" t="s">
        <v>90</v>
      </c>
      <c r="G4" s="59"/>
      <c r="H4" s="57"/>
    </row>
    <row r="5" spans="1:8" ht="19.5" customHeight="1" x14ac:dyDescent="0.15">
      <c r="A5" s="446" t="s">
        <v>91</v>
      </c>
      <c r="B5" s="182" t="s">
        <v>45</v>
      </c>
      <c r="C5" s="64">
        <f>男入力!T13</f>
        <v>0</v>
      </c>
      <c r="D5" s="446" t="s">
        <v>92</v>
      </c>
      <c r="E5" s="182" t="s">
        <v>45</v>
      </c>
      <c r="F5" s="64">
        <f>女入力!T13</f>
        <v>0</v>
      </c>
      <c r="G5" s="60"/>
      <c r="H5" s="57"/>
    </row>
    <row r="6" spans="1:8" ht="19.5" customHeight="1" x14ac:dyDescent="0.15">
      <c r="A6" s="447"/>
      <c r="B6" s="65" t="s">
        <v>16</v>
      </c>
      <c r="C6" s="61">
        <f>男入力!T14</f>
        <v>0</v>
      </c>
      <c r="D6" s="447"/>
      <c r="E6" s="66" t="s">
        <v>16</v>
      </c>
      <c r="F6" s="61">
        <f>女入力!T14</f>
        <v>0</v>
      </c>
      <c r="G6" s="60"/>
      <c r="H6" s="57"/>
    </row>
    <row r="7" spans="1:8" ht="19.5" customHeight="1" x14ac:dyDescent="0.15">
      <c r="A7" s="447"/>
      <c r="B7" s="65" t="s">
        <v>46</v>
      </c>
      <c r="C7" s="61">
        <f>男入力!T15</f>
        <v>0</v>
      </c>
      <c r="D7" s="447"/>
      <c r="E7" s="66" t="s">
        <v>46</v>
      </c>
      <c r="F7" s="61">
        <f>女入力!T15</f>
        <v>0</v>
      </c>
      <c r="G7" s="60"/>
      <c r="H7" s="57"/>
    </row>
    <row r="8" spans="1:8" ht="19.5" customHeight="1" x14ac:dyDescent="0.15">
      <c r="A8" s="447"/>
      <c r="B8" s="65" t="s">
        <v>47</v>
      </c>
      <c r="C8" s="61">
        <f>男入力!T16</f>
        <v>0</v>
      </c>
      <c r="D8" s="447"/>
      <c r="E8" s="65" t="s">
        <v>47</v>
      </c>
      <c r="F8" s="61">
        <f>女入力!T16</f>
        <v>0</v>
      </c>
      <c r="G8" s="60"/>
      <c r="H8" s="57"/>
    </row>
    <row r="9" spans="1:8" ht="19.5" customHeight="1" x14ac:dyDescent="0.15">
      <c r="A9" s="447"/>
      <c r="B9" s="65" t="s">
        <v>48</v>
      </c>
      <c r="C9" s="61">
        <f>男入力!T17</f>
        <v>0</v>
      </c>
      <c r="D9" s="447"/>
      <c r="E9" s="65" t="s">
        <v>48</v>
      </c>
      <c r="F9" s="61">
        <f>女入力!T17</f>
        <v>0</v>
      </c>
      <c r="G9" s="60"/>
      <c r="H9" s="57"/>
    </row>
    <row r="10" spans="1:8" ht="19.5" customHeight="1" x14ac:dyDescent="0.15">
      <c r="A10" s="447"/>
      <c r="B10" s="65" t="s">
        <v>50</v>
      </c>
      <c r="C10" s="61">
        <f>男入力!T18</f>
        <v>0</v>
      </c>
      <c r="D10" s="447"/>
      <c r="E10" s="65" t="s">
        <v>49</v>
      </c>
      <c r="F10" s="61">
        <f>女入力!T18</f>
        <v>0</v>
      </c>
      <c r="G10" s="60"/>
      <c r="H10" s="57"/>
    </row>
    <row r="11" spans="1:8" ht="19.5" customHeight="1" x14ac:dyDescent="0.15">
      <c r="A11" s="447"/>
      <c r="B11" s="65" t="s">
        <v>52</v>
      </c>
      <c r="C11" s="61">
        <f>男入力!T19</f>
        <v>0</v>
      </c>
      <c r="D11" s="447"/>
      <c r="E11" s="65" t="s">
        <v>51</v>
      </c>
      <c r="F11" s="61">
        <f>女入力!T19</f>
        <v>0</v>
      </c>
      <c r="G11" s="60"/>
      <c r="H11" s="57"/>
    </row>
    <row r="12" spans="1:8" ht="19.5" customHeight="1" x14ac:dyDescent="0.15">
      <c r="A12" s="447"/>
      <c r="B12" s="65" t="s">
        <v>18</v>
      </c>
      <c r="C12" s="61">
        <f>男入力!T20</f>
        <v>0</v>
      </c>
      <c r="D12" s="447"/>
      <c r="E12" s="65" t="s">
        <v>18</v>
      </c>
      <c r="F12" s="61">
        <f>女入力!T20</f>
        <v>0</v>
      </c>
      <c r="G12" s="60"/>
      <c r="H12" s="57"/>
    </row>
    <row r="13" spans="1:8" ht="19.5" customHeight="1" x14ac:dyDescent="0.15">
      <c r="A13" s="447"/>
      <c r="B13" s="65" t="s">
        <v>53</v>
      </c>
      <c r="C13" s="61">
        <f>男入力!T21</f>
        <v>0</v>
      </c>
      <c r="D13" s="447"/>
      <c r="E13" s="65" t="s">
        <v>54</v>
      </c>
      <c r="F13" s="61">
        <f>女入力!T21</f>
        <v>0</v>
      </c>
      <c r="G13" s="60"/>
      <c r="H13" s="57"/>
    </row>
    <row r="14" spans="1:8" ht="19.5" customHeight="1" x14ac:dyDescent="0.15">
      <c r="A14" s="447"/>
      <c r="B14" s="65" t="s">
        <v>54</v>
      </c>
      <c r="C14" s="61">
        <f>男入力!T22</f>
        <v>0</v>
      </c>
      <c r="D14" s="447"/>
      <c r="E14" s="65" t="s">
        <v>57</v>
      </c>
      <c r="F14" s="61">
        <f>女入力!T22</f>
        <v>0</v>
      </c>
      <c r="G14" s="60"/>
      <c r="H14" s="57"/>
    </row>
    <row r="15" spans="1:8" ht="19.5" customHeight="1" x14ac:dyDescent="0.15">
      <c r="A15" s="447"/>
      <c r="B15" s="65" t="s">
        <v>57</v>
      </c>
      <c r="C15" s="61">
        <f>男入力!T23</f>
        <v>0</v>
      </c>
      <c r="D15" s="447"/>
      <c r="E15" s="65" t="s">
        <v>58</v>
      </c>
      <c r="F15" s="61">
        <f>女入力!T23</f>
        <v>0</v>
      </c>
      <c r="G15" s="60"/>
      <c r="H15" s="57"/>
    </row>
    <row r="16" spans="1:8" ht="19.5" customHeight="1" x14ac:dyDescent="0.15">
      <c r="A16" s="447"/>
      <c r="B16" s="65" t="s">
        <v>58</v>
      </c>
      <c r="C16" s="61">
        <f>男入力!T24</f>
        <v>0</v>
      </c>
      <c r="D16" s="447"/>
      <c r="E16" s="65" t="s">
        <v>59</v>
      </c>
      <c r="F16" s="61">
        <f>女入力!T24</f>
        <v>0</v>
      </c>
      <c r="G16" s="60"/>
      <c r="H16" s="57"/>
    </row>
    <row r="17" spans="1:8" ht="19.5" customHeight="1" x14ac:dyDescent="0.15">
      <c r="A17" s="447"/>
      <c r="B17" s="65" t="s">
        <v>59</v>
      </c>
      <c r="C17" s="61">
        <f>男入力!T25</f>
        <v>0</v>
      </c>
      <c r="D17" s="447"/>
      <c r="E17" s="65" t="s">
        <v>60</v>
      </c>
      <c r="F17" s="61">
        <f>女入力!T25</f>
        <v>0</v>
      </c>
      <c r="G17" s="60"/>
      <c r="H17" s="57"/>
    </row>
    <row r="18" spans="1:8" ht="19.5" customHeight="1" x14ac:dyDescent="0.15">
      <c r="A18" s="447"/>
      <c r="B18" s="66" t="s">
        <v>60</v>
      </c>
      <c r="C18" s="61">
        <f>男入力!T26</f>
        <v>0</v>
      </c>
      <c r="D18" s="447"/>
      <c r="E18" s="65" t="s">
        <v>61</v>
      </c>
      <c r="F18" s="61">
        <f>女入力!T26</f>
        <v>0</v>
      </c>
      <c r="G18" s="60"/>
      <c r="H18" s="57"/>
    </row>
    <row r="19" spans="1:8" ht="19.5" customHeight="1" x14ac:dyDescent="0.15">
      <c r="A19" s="447"/>
      <c r="B19" s="66" t="s">
        <v>61</v>
      </c>
      <c r="C19" s="61">
        <f>男入力!T27</f>
        <v>0</v>
      </c>
      <c r="D19" s="447"/>
      <c r="E19" s="65" t="s">
        <v>62</v>
      </c>
      <c r="F19" s="61">
        <f>女入力!T27</f>
        <v>0</v>
      </c>
      <c r="G19" s="60"/>
      <c r="H19" s="57"/>
    </row>
    <row r="20" spans="1:8" ht="19.5" customHeight="1" x14ac:dyDescent="0.15">
      <c r="A20" s="447"/>
      <c r="B20" s="66" t="s">
        <v>62</v>
      </c>
      <c r="C20" s="61">
        <f>男入力!T28</f>
        <v>0</v>
      </c>
      <c r="D20" s="447"/>
      <c r="E20" s="65" t="s">
        <v>19</v>
      </c>
      <c r="F20" s="61">
        <f>女入力!T28</f>
        <v>0</v>
      </c>
      <c r="G20" s="60"/>
      <c r="H20" s="57"/>
    </row>
    <row r="21" spans="1:8" ht="19.5" customHeight="1" x14ac:dyDescent="0.15">
      <c r="A21" s="447"/>
      <c r="B21" s="66" t="s">
        <v>19</v>
      </c>
      <c r="C21" s="61">
        <f>男入力!T29</f>
        <v>0</v>
      </c>
      <c r="D21" s="447"/>
      <c r="E21" s="65" t="s">
        <v>63</v>
      </c>
      <c r="F21" s="61">
        <f>女入力!T29</f>
        <v>0</v>
      </c>
      <c r="G21" s="60"/>
      <c r="H21" s="57"/>
    </row>
    <row r="22" spans="1:8" ht="19.5" customHeight="1" x14ac:dyDescent="0.15">
      <c r="A22" s="447"/>
      <c r="B22" s="65" t="s">
        <v>63</v>
      </c>
      <c r="C22" s="61">
        <f>男入力!T30</f>
        <v>0</v>
      </c>
      <c r="D22" s="447"/>
      <c r="E22" s="65"/>
      <c r="F22" s="61">
        <f>COUNTIF(女入力!$G$13:$K$52,E22)</f>
        <v>0</v>
      </c>
      <c r="G22" s="60"/>
      <c r="H22" s="57"/>
    </row>
    <row r="23" spans="1:8" ht="19.5" customHeight="1" x14ac:dyDescent="0.15">
      <c r="A23" s="447"/>
      <c r="B23" s="197"/>
      <c r="C23" s="198"/>
      <c r="D23" s="447"/>
      <c r="E23" s="197"/>
      <c r="F23" s="198"/>
      <c r="G23" s="60"/>
      <c r="H23" s="57"/>
    </row>
    <row r="24" spans="1:8" ht="19.5" customHeight="1" x14ac:dyDescent="0.15">
      <c r="A24" s="447"/>
      <c r="B24" s="195" t="s">
        <v>55</v>
      </c>
      <c r="C24" s="196">
        <f>IF(COUNT(男入力!$Y$13:$Y$52)&gt;=4,1,0)</f>
        <v>0</v>
      </c>
      <c r="D24" s="447"/>
      <c r="E24" s="195" t="s">
        <v>55</v>
      </c>
      <c r="F24" s="196">
        <f>IF(COUNT(女入力!$Y$13:$Y$52)&gt;=4,1,0)</f>
        <v>0</v>
      </c>
      <c r="G24" s="60"/>
      <c r="H24" s="57"/>
    </row>
    <row r="25" spans="1:8" ht="19.5" customHeight="1" thickBot="1" x14ac:dyDescent="0.2">
      <c r="A25" s="448"/>
      <c r="B25" s="181" t="s">
        <v>56</v>
      </c>
      <c r="C25" s="180">
        <f>IF(COUNT(男入力!$Z$13:$Z$52)&gt;=4,1,0)</f>
        <v>0</v>
      </c>
      <c r="D25" s="448"/>
      <c r="E25" s="181" t="s">
        <v>56</v>
      </c>
      <c r="F25" s="180">
        <f>IF(COUNT(女入力!$Z$13:$Z$52)&gt;=4,1,0)</f>
        <v>0</v>
      </c>
      <c r="G25" s="60"/>
      <c r="H25" s="57"/>
    </row>
    <row r="26" spans="1:8" ht="21" customHeight="1" thickBot="1" x14ac:dyDescent="0.2">
      <c r="A26" s="10"/>
      <c r="B26" s="63"/>
      <c r="C26" s="60"/>
      <c r="D26" s="10"/>
      <c r="E26" s="63"/>
      <c r="F26" s="60"/>
      <c r="G26" s="57"/>
      <c r="H26" s="57"/>
    </row>
    <row r="27" spans="1:8" ht="19.5" customHeight="1" x14ac:dyDescent="0.15">
      <c r="A27" s="449" t="s">
        <v>168</v>
      </c>
      <c r="B27" s="182" t="s">
        <v>45</v>
      </c>
      <c r="C27" s="64">
        <f>男入力!T31</f>
        <v>0</v>
      </c>
      <c r="D27" s="449" t="s">
        <v>169</v>
      </c>
      <c r="E27" s="182" t="s">
        <v>45</v>
      </c>
      <c r="F27" s="64">
        <f>女入力!T30</f>
        <v>0</v>
      </c>
      <c r="G27" s="60"/>
      <c r="H27" s="57"/>
    </row>
    <row r="28" spans="1:8" ht="19.5" hidden="1" customHeight="1" x14ac:dyDescent="0.15">
      <c r="A28" s="450"/>
      <c r="B28" s="65" t="s">
        <v>16</v>
      </c>
      <c r="C28" s="61">
        <f>男入力!T36</f>
        <v>0</v>
      </c>
      <c r="D28" s="450"/>
      <c r="E28" s="66" t="s">
        <v>16</v>
      </c>
      <c r="F28" s="61">
        <f>COUNTIF(女入力!$I$13:$I$52,E28)</f>
        <v>0</v>
      </c>
      <c r="G28" s="60"/>
      <c r="H28" s="57"/>
    </row>
    <row r="29" spans="1:8" ht="19.5" hidden="1" customHeight="1" x14ac:dyDescent="0.15">
      <c r="A29" s="450"/>
      <c r="B29" s="65" t="s">
        <v>46</v>
      </c>
      <c r="C29" s="61">
        <f>男入力!T37</f>
        <v>0</v>
      </c>
      <c r="D29" s="450"/>
      <c r="E29" s="66" t="s">
        <v>46</v>
      </c>
      <c r="F29" s="61">
        <f>COUNTIF(女入力!$I$13:$I$52,E29)</f>
        <v>0</v>
      </c>
      <c r="G29" s="60"/>
      <c r="H29" s="57"/>
    </row>
    <row r="30" spans="1:8" ht="19.5" hidden="1" customHeight="1" x14ac:dyDescent="0.15">
      <c r="A30" s="450"/>
      <c r="B30" s="65" t="s">
        <v>47</v>
      </c>
      <c r="C30" s="61">
        <f>男入力!T38</f>
        <v>0</v>
      </c>
      <c r="D30" s="450"/>
      <c r="E30" s="65" t="s">
        <v>47</v>
      </c>
      <c r="F30" s="61">
        <f>COUNTIF(女入力!$I$13:$I$52,E30)</f>
        <v>0</v>
      </c>
      <c r="G30" s="60"/>
      <c r="H30" s="57"/>
    </row>
    <row r="31" spans="1:8" ht="19.5" customHeight="1" x14ac:dyDescent="0.15">
      <c r="A31" s="450"/>
      <c r="B31" s="65" t="s">
        <v>48</v>
      </c>
      <c r="C31" s="61">
        <f>男入力!T32</f>
        <v>0</v>
      </c>
      <c r="D31" s="450"/>
      <c r="E31" s="65" t="s">
        <v>48</v>
      </c>
      <c r="F31" s="61">
        <f>女入力!T31</f>
        <v>0</v>
      </c>
      <c r="G31" s="60"/>
      <c r="H31" s="57"/>
    </row>
    <row r="32" spans="1:8" ht="19.5" hidden="1" customHeight="1" x14ac:dyDescent="0.15">
      <c r="A32" s="450"/>
      <c r="B32" s="65" t="s">
        <v>50</v>
      </c>
      <c r="C32" s="61">
        <f>男入力!T40</f>
        <v>0</v>
      </c>
      <c r="D32" s="450"/>
      <c r="E32" s="65" t="s">
        <v>49</v>
      </c>
      <c r="F32" s="61">
        <f>女入力!T35</f>
        <v>0</v>
      </c>
      <c r="G32" s="60"/>
      <c r="H32" s="57"/>
    </row>
    <row r="33" spans="1:8" ht="19.5" hidden="1" customHeight="1" x14ac:dyDescent="0.15">
      <c r="A33" s="450"/>
      <c r="B33" s="65" t="s">
        <v>175</v>
      </c>
      <c r="C33" s="61">
        <f>男入力!T41</f>
        <v>0</v>
      </c>
      <c r="D33" s="450"/>
      <c r="E33" s="65" t="s">
        <v>176</v>
      </c>
      <c r="F33" s="61">
        <f>女入力!T36</f>
        <v>0</v>
      </c>
      <c r="G33" s="60"/>
      <c r="H33" s="57"/>
    </row>
    <row r="34" spans="1:8" ht="19.5" hidden="1" customHeight="1" x14ac:dyDescent="0.15">
      <c r="A34" s="450"/>
      <c r="B34" s="65" t="s">
        <v>18</v>
      </c>
      <c r="C34" s="61">
        <f>男入力!T42</f>
        <v>0</v>
      </c>
      <c r="D34" s="450"/>
      <c r="E34" s="65" t="s">
        <v>18</v>
      </c>
      <c r="F34" s="61">
        <f>女入力!T37</f>
        <v>0</v>
      </c>
      <c r="G34" s="60"/>
      <c r="H34" s="57"/>
    </row>
    <row r="35" spans="1:8" ht="19.5" hidden="1" customHeight="1" x14ac:dyDescent="0.15">
      <c r="A35" s="450"/>
      <c r="B35" s="65" t="s">
        <v>53</v>
      </c>
      <c r="C35" s="61">
        <f>男入力!T43</f>
        <v>0</v>
      </c>
      <c r="D35" s="450"/>
      <c r="E35" s="65"/>
      <c r="F35" s="61">
        <f>女入力!T38</f>
        <v>0</v>
      </c>
      <c r="G35" s="60"/>
      <c r="H35" s="57"/>
    </row>
    <row r="36" spans="1:8" ht="19.5" customHeight="1" x14ac:dyDescent="0.15">
      <c r="A36" s="450"/>
      <c r="B36" s="65" t="s">
        <v>59</v>
      </c>
      <c r="C36" s="61">
        <f>男入力!T33</f>
        <v>0</v>
      </c>
      <c r="D36" s="450"/>
      <c r="E36" s="65" t="s">
        <v>59</v>
      </c>
      <c r="F36" s="61">
        <f>女入力!T32</f>
        <v>0</v>
      </c>
      <c r="G36" s="60"/>
      <c r="H36" s="57"/>
    </row>
    <row r="37" spans="1:8" ht="19.5" hidden="1" customHeight="1" x14ac:dyDescent="0.15">
      <c r="A37" s="450"/>
      <c r="B37" s="66" t="s">
        <v>60</v>
      </c>
      <c r="C37" s="61">
        <f>男入力!T45</f>
        <v>0</v>
      </c>
      <c r="D37" s="450"/>
      <c r="E37" s="65" t="s">
        <v>60</v>
      </c>
      <c r="F37" s="61">
        <f>女入力!T40</f>
        <v>0</v>
      </c>
      <c r="G37" s="60"/>
      <c r="H37" s="57"/>
    </row>
    <row r="38" spans="1:8" ht="19.5" hidden="1" customHeight="1" x14ac:dyDescent="0.15">
      <c r="A38" s="450"/>
      <c r="B38" s="66" t="s">
        <v>61</v>
      </c>
      <c r="C38" s="61">
        <f>男入力!T46</f>
        <v>0</v>
      </c>
      <c r="D38" s="450"/>
      <c r="E38" s="65" t="s">
        <v>61</v>
      </c>
      <c r="F38" s="61">
        <f>女入力!T41</f>
        <v>0</v>
      </c>
      <c r="G38" s="60"/>
      <c r="H38" s="57"/>
    </row>
    <row r="39" spans="1:8" ht="19.5" hidden="1" customHeight="1" x14ac:dyDescent="0.15">
      <c r="A39" s="450"/>
      <c r="B39" s="66" t="s">
        <v>62</v>
      </c>
      <c r="C39" s="61">
        <f>男入力!T47</f>
        <v>0</v>
      </c>
      <c r="D39" s="450"/>
      <c r="E39" s="65" t="s">
        <v>62</v>
      </c>
      <c r="F39" s="61">
        <f>女入力!T42</f>
        <v>0</v>
      </c>
      <c r="G39" s="60"/>
      <c r="H39" s="57"/>
    </row>
    <row r="40" spans="1:8" ht="19.5" hidden="1" customHeight="1" x14ac:dyDescent="0.15">
      <c r="A40" s="450"/>
      <c r="B40" s="66" t="s">
        <v>19</v>
      </c>
      <c r="C40" s="61">
        <f>男入力!T48</f>
        <v>0</v>
      </c>
      <c r="D40" s="450"/>
      <c r="E40" s="65" t="s">
        <v>19</v>
      </c>
      <c r="F40" s="61">
        <f>女入力!T43</f>
        <v>0</v>
      </c>
      <c r="G40" s="60"/>
      <c r="H40" s="57"/>
    </row>
    <row r="41" spans="1:8" ht="19.5" customHeight="1" thickBot="1" x14ac:dyDescent="0.2">
      <c r="A41" s="451"/>
      <c r="B41" s="194" t="s">
        <v>63</v>
      </c>
      <c r="C41" s="62">
        <f>男入力!T34</f>
        <v>0</v>
      </c>
      <c r="D41" s="451"/>
      <c r="E41" s="194" t="s">
        <v>63</v>
      </c>
      <c r="F41" s="62">
        <f>女入力!T33</f>
        <v>0</v>
      </c>
      <c r="G41" s="57"/>
      <c r="H41" s="57"/>
    </row>
    <row r="42" spans="1:8" ht="18.75" customHeight="1" x14ac:dyDescent="0.15">
      <c r="A42" s="57"/>
      <c r="B42" s="57"/>
      <c r="C42" s="57"/>
      <c r="D42" s="57"/>
      <c r="E42" s="57"/>
      <c r="F42" s="57"/>
      <c r="G42" s="57"/>
      <c r="H42" s="57"/>
    </row>
    <row r="43" spans="1:8" ht="18.75" customHeight="1" x14ac:dyDescent="0.15">
      <c r="A43" s="57"/>
      <c r="B43" s="57"/>
      <c r="C43" s="57"/>
      <c r="D43" s="57"/>
      <c r="E43" s="57"/>
      <c r="F43" s="57"/>
      <c r="G43" s="57"/>
      <c r="H43" s="57"/>
    </row>
    <row r="44" spans="1:8" ht="18.75" customHeight="1" x14ac:dyDescent="0.15">
      <c r="A44" s="57"/>
      <c r="B44" s="57"/>
      <c r="C44" s="57"/>
      <c r="D44" s="57"/>
      <c r="E44" s="57"/>
      <c r="F44" s="57"/>
      <c r="G44" s="57"/>
      <c r="H44" s="57"/>
    </row>
    <row r="45" spans="1:8" ht="18.75" customHeight="1" x14ac:dyDescent="0.15"/>
    <row r="46" spans="1:8" ht="18.75" customHeight="1" x14ac:dyDescent="0.15"/>
    <row r="47" spans="1:8" ht="18.75" customHeight="1" x14ac:dyDescent="0.15"/>
    <row r="48" spans="1: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</sheetData>
  <sheetProtection algorithmName="SHA-512" hashValue="Xgj8sxmax9+Wy61odJFVYYVixYyJ7Y5KYbq/L0Odo+1O/eGbwjl4t6diVLkWJg2plorLXyLeOsJc5skbbDObhA==" saltValue="K3S2Ccmzq6DdCIuc3PLrFw==" spinCount="100000" sheet="1" selectLockedCells="1" selectUnlockedCells="1"/>
  <mergeCells count="5">
    <mergeCell ref="D2:F2"/>
    <mergeCell ref="D5:D25"/>
    <mergeCell ref="A5:A25"/>
    <mergeCell ref="A27:A41"/>
    <mergeCell ref="D27:D41"/>
  </mergeCells>
  <phoneticPr fontId="51"/>
  <printOptions horizontalCentered="1"/>
  <pageMargins left="0.51180555555555551" right="0.51180555555555551" top="0.86597222222222225" bottom="0.74791666666666667" header="0.31458333333333333" footer="0.3145833333333333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51"/>
  </sheetPr>
  <dimension ref="A1:AA37"/>
  <sheetViews>
    <sheetView showGridLines="0" workbookViewId="0">
      <pane ySplit="16" topLeftCell="A17" activePane="bottomLeft" state="frozenSplit"/>
      <selection pane="bottomLeft" activeCell="D14" sqref="D14"/>
    </sheetView>
  </sheetViews>
  <sheetFormatPr defaultColWidth="8.875" defaultRowHeight="13.5" x14ac:dyDescent="0.15"/>
  <cols>
    <col min="1" max="1" width="11" style="17" bestFit="1" customWidth="1"/>
    <col min="2" max="2" width="12.625" style="17" customWidth="1"/>
    <col min="3" max="3" width="11.125" style="17" customWidth="1"/>
    <col min="4" max="6" width="27.375" style="17" customWidth="1"/>
    <col min="7" max="24" width="8.875" style="17"/>
    <col min="25" max="25" width="16.25" style="17" bestFit="1" customWidth="1"/>
    <col min="26" max="16384" width="8.875" style="17"/>
  </cols>
  <sheetData>
    <row r="1" spans="1:27" ht="27.75" customHeight="1" x14ac:dyDescent="0.15">
      <c r="A1" s="354" t="s">
        <v>664</v>
      </c>
      <c r="B1" s="354"/>
      <c r="C1" s="354"/>
      <c r="D1" s="354"/>
      <c r="E1" s="354"/>
      <c r="F1" s="354"/>
    </row>
    <row r="2" spans="1:27" ht="12" customHeight="1" x14ac:dyDescent="0.15">
      <c r="A2" s="18"/>
      <c r="B2" s="18"/>
      <c r="C2" s="18"/>
      <c r="D2" s="18"/>
      <c r="E2" s="19"/>
      <c r="F2" s="19"/>
    </row>
    <row r="3" spans="1:27" ht="26.25" customHeight="1" x14ac:dyDescent="0.15">
      <c r="B3" s="20" t="s">
        <v>30</v>
      </c>
      <c r="C3" s="21" t="s">
        <v>31</v>
      </c>
      <c r="D3" s="22"/>
      <c r="E3" s="23" t="s">
        <v>126</v>
      </c>
    </row>
    <row r="4" spans="1:27" s="16" customFormat="1" ht="29.25" customHeight="1" x14ac:dyDescent="0.15">
      <c r="B4" s="20" t="s">
        <v>30</v>
      </c>
      <c r="C4" s="21" t="s">
        <v>32</v>
      </c>
      <c r="D4" s="43"/>
      <c r="E4" s="23" t="s">
        <v>126</v>
      </c>
    </row>
    <row r="5" spans="1:27" s="16" customFormat="1" ht="11.25" customHeight="1" x14ac:dyDescent="0.15">
      <c r="A5" s="24"/>
      <c r="B5" s="24"/>
      <c r="C5" s="25"/>
      <c r="D5" s="25"/>
      <c r="E5" s="25"/>
    </row>
    <row r="6" spans="1:27" ht="24" customHeight="1" x14ac:dyDescent="0.15">
      <c r="A6" s="355" t="s">
        <v>33</v>
      </c>
      <c r="B6" s="355"/>
      <c r="C6" s="26" t="s">
        <v>34</v>
      </c>
      <c r="D6" s="22"/>
    </row>
    <row r="7" spans="1:27" ht="24" customHeight="1" x14ac:dyDescent="0.15">
      <c r="A7" s="27"/>
      <c r="B7" s="27"/>
      <c r="C7" s="26" t="s">
        <v>35</v>
      </c>
      <c r="D7" s="22"/>
    </row>
    <row r="8" spans="1:27" x14ac:dyDescent="0.15">
      <c r="D8" s="16"/>
    </row>
    <row r="9" spans="1:27" ht="24" customHeight="1" x14ac:dyDescent="0.15">
      <c r="A9" s="356" t="s">
        <v>36</v>
      </c>
      <c r="B9" s="356"/>
      <c r="C9" s="26" t="s">
        <v>34</v>
      </c>
      <c r="D9" s="22"/>
      <c r="E9" s="22"/>
      <c r="F9" s="22"/>
    </row>
    <row r="10" spans="1:27" x14ac:dyDescent="0.15">
      <c r="D10" s="16"/>
    </row>
    <row r="11" spans="1:27" ht="19.5" x14ac:dyDescent="0.15">
      <c r="D11" s="28" t="s">
        <v>37</v>
      </c>
      <c r="E11" s="280" t="s">
        <v>219</v>
      </c>
    </row>
    <row r="13" spans="1:27" ht="17.25" x14ac:dyDescent="0.15">
      <c r="D13" s="28" t="s">
        <v>665</v>
      </c>
      <c r="E13" s="318" t="s">
        <v>389</v>
      </c>
    </row>
    <row r="14" spans="1:27" x14ac:dyDescent="0.15">
      <c r="D14" s="317"/>
      <c r="E14" s="16"/>
      <c r="F14" s="16"/>
    </row>
    <row r="16" spans="1:27" x14ac:dyDescent="0.15">
      <c r="AA16" s="16"/>
    </row>
    <row r="17" spans="25:26" x14ac:dyDescent="0.15">
      <c r="Y17" s="17" t="s">
        <v>107</v>
      </c>
      <c r="Z17" s="17" t="s">
        <v>148</v>
      </c>
    </row>
    <row r="18" spans="25:26" x14ac:dyDescent="0.15">
      <c r="Y18" s="17" t="s">
        <v>108</v>
      </c>
      <c r="Z18" s="17" t="s">
        <v>149</v>
      </c>
    </row>
    <row r="19" spans="25:26" x14ac:dyDescent="0.15">
      <c r="Y19" s="17" t="s">
        <v>109</v>
      </c>
      <c r="Z19" s="17" t="s">
        <v>150</v>
      </c>
    </row>
    <row r="20" spans="25:26" x14ac:dyDescent="0.15">
      <c r="Y20" s="17" t="s">
        <v>110</v>
      </c>
      <c r="Z20" s="17" t="s">
        <v>159</v>
      </c>
    </row>
    <row r="21" spans="25:26" x14ac:dyDescent="0.15">
      <c r="Y21" s="17" t="s">
        <v>111</v>
      </c>
      <c r="Z21" s="17" t="s">
        <v>158</v>
      </c>
    </row>
    <row r="22" spans="25:26" x14ac:dyDescent="0.15">
      <c r="Y22" s="17" t="s">
        <v>125</v>
      </c>
      <c r="Z22" s="17" t="s">
        <v>160</v>
      </c>
    </row>
    <row r="23" spans="25:26" x14ac:dyDescent="0.15">
      <c r="Y23" s="17" t="s">
        <v>112</v>
      </c>
      <c r="Z23" s="17" t="s">
        <v>174</v>
      </c>
    </row>
    <row r="24" spans="25:26" x14ac:dyDescent="0.15">
      <c r="Y24" s="17" t="s">
        <v>113</v>
      </c>
      <c r="Z24" s="17" t="s">
        <v>165</v>
      </c>
    </row>
    <row r="25" spans="25:26" x14ac:dyDescent="0.15">
      <c r="Y25" s="17" t="s">
        <v>114</v>
      </c>
      <c r="Z25" s="17" t="s">
        <v>153</v>
      </c>
    </row>
    <row r="26" spans="25:26" x14ac:dyDescent="0.15">
      <c r="Y26" s="17" t="s">
        <v>115</v>
      </c>
      <c r="Z26" s="17" t="s">
        <v>151</v>
      </c>
    </row>
    <row r="27" spans="25:26" x14ac:dyDescent="0.15">
      <c r="Y27" s="17" t="s">
        <v>116</v>
      </c>
      <c r="Z27" s="17" t="s">
        <v>161</v>
      </c>
    </row>
    <row r="28" spans="25:26" x14ac:dyDescent="0.15">
      <c r="Y28" s="17" t="s">
        <v>117</v>
      </c>
      <c r="Z28" s="17" t="s">
        <v>154</v>
      </c>
    </row>
    <row r="29" spans="25:26" x14ac:dyDescent="0.15">
      <c r="Y29" s="17" t="s">
        <v>118</v>
      </c>
      <c r="Z29" s="17" t="s">
        <v>155</v>
      </c>
    </row>
    <row r="30" spans="25:26" x14ac:dyDescent="0.15">
      <c r="Y30" s="16" t="s">
        <v>143</v>
      </c>
      <c r="Z30" s="17" t="s">
        <v>152</v>
      </c>
    </row>
    <row r="31" spans="25:26" x14ac:dyDescent="0.15">
      <c r="Y31" s="17" t="s">
        <v>119</v>
      </c>
      <c r="Z31" s="17" t="s">
        <v>162</v>
      </c>
    </row>
    <row r="32" spans="25:26" x14ac:dyDescent="0.15">
      <c r="Y32" s="17" t="s">
        <v>120</v>
      </c>
      <c r="Z32" s="17" t="s">
        <v>156</v>
      </c>
    </row>
    <row r="33" spans="25:26" x14ac:dyDescent="0.15">
      <c r="Y33" s="17" t="s">
        <v>121</v>
      </c>
      <c r="Z33" s="17" t="s">
        <v>157</v>
      </c>
    </row>
    <row r="34" spans="25:26" x14ac:dyDescent="0.15">
      <c r="Y34" s="17" t="s">
        <v>122</v>
      </c>
      <c r="Z34" s="17" t="s">
        <v>166</v>
      </c>
    </row>
    <row r="35" spans="25:26" x14ac:dyDescent="0.15">
      <c r="Y35" s="17" t="s">
        <v>123</v>
      </c>
      <c r="Z35" s="17" t="s">
        <v>163</v>
      </c>
    </row>
    <row r="36" spans="25:26" x14ac:dyDescent="0.15">
      <c r="Y36" s="17" t="s">
        <v>124</v>
      </c>
      <c r="Z36" s="17" t="s">
        <v>164</v>
      </c>
    </row>
    <row r="37" spans="25:26" x14ac:dyDescent="0.15">
      <c r="Y37" s="16"/>
      <c r="Z37" s="16"/>
    </row>
  </sheetData>
  <mergeCells count="3">
    <mergeCell ref="A1:F1"/>
    <mergeCell ref="A6:B6"/>
    <mergeCell ref="A9:B9"/>
  </mergeCells>
  <phoneticPr fontId="51"/>
  <dataValidations count="2">
    <dataValidation type="list" allowBlank="1" showInputMessage="1" showErrorMessage="1" sqref="D3" xr:uid="{00000000-0002-0000-0100-000000000000}">
      <formula1>$Y$17:$Y$37</formula1>
    </dataValidation>
    <dataValidation type="list" allowBlank="1" showInputMessage="1" showErrorMessage="1" sqref="D4" xr:uid="{00000000-0002-0000-0100-000001000000}">
      <formula1>$Z$17:$Z$37</formula1>
    </dataValidation>
  </dataValidations>
  <hyperlinks>
    <hyperlink ref="E11" r:id="rId1" xr:uid="{00000000-0004-0000-0100-000000000000}"/>
  </hyperlinks>
  <pageMargins left="0.69930555555555551" right="0.69930555555555551" top="0.75" bottom="0.75" header="0.3" footer="0.3"/>
  <pageSetup paperSize="9" scale="70" orientation="portrait" horizontalDpi="4294967292" verticalDpi="4294967292" r:id="rId2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L302"/>
  <sheetViews>
    <sheetView topLeftCell="A166" zoomScaleSheetLayoutView="100" workbookViewId="0">
      <selection activeCell="G20" sqref="G20"/>
    </sheetView>
  </sheetViews>
  <sheetFormatPr defaultColWidth="8" defaultRowHeight="13.5" customHeight="1" x14ac:dyDescent="0.15"/>
  <cols>
    <col min="1" max="1" width="5.375" style="77" customWidth="1"/>
    <col min="2" max="2" width="5.875" style="77" customWidth="1"/>
    <col min="3" max="5" width="11.375" style="78" customWidth="1"/>
    <col min="6" max="6" width="4.625" style="79" customWidth="1"/>
    <col min="7" max="7" width="7.5" style="78" customWidth="1"/>
    <col min="8" max="8" width="5.25" style="77" customWidth="1"/>
    <col min="9" max="9" width="5.875" style="77" customWidth="1"/>
    <col min="10" max="11" width="9.625" style="77" customWidth="1"/>
    <col min="12" max="12" width="11.375" style="77" customWidth="1"/>
    <col min="13" max="13" width="4.625" style="77" customWidth="1"/>
    <col min="14" max="14" width="4.375" style="78" customWidth="1"/>
    <col min="15" max="246" width="8" style="78" customWidth="1"/>
    <col min="247" max="16384" width="8" style="171"/>
  </cols>
  <sheetData>
    <row r="1" spans="1:13" s="78" customFormat="1" ht="18.75" customHeight="1" x14ac:dyDescent="0.15">
      <c r="A1" s="77" t="s">
        <v>68</v>
      </c>
      <c r="B1" s="77"/>
      <c r="F1" s="79"/>
      <c r="H1" s="77" t="s">
        <v>80</v>
      </c>
    </row>
    <row r="2" spans="1:13" s="78" customFormat="1" ht="13.5" customHeight="1" x14ac:dyDescent="0.15">
      <c r="A2" s="80"/>
      <c r="B2" s="81" t="s">
        <v>8</v>
      </c>
      <c r="C2" s="82" t="s">
        <v>78</v>
      </c>
      <c r="D2" s="82"/>
      <c r="E2" s="82" t="s">
        <v>103</v>
      </c>
      <c r="F2" s="82" t="s">
        <v>12</v>
      </c>
      <c r="H2" s="80"/>
      <c r="I2" s="81" t="s">
        <v>8</v>
      </c>
      <c r="J2" s="82" t="s">
        <v>78</v>
      </c>
      <c r="K2" s="82"/>
      <c r="L2" s="82" t="s">
        <v>103</v>
      </c>
      <c r="M2" s="82" t="s">
        <v>12</v>
      </c>
    </row>
    <row r="3" spans="1:13" s="78" customFormat="1" ht="13.5" customHeight="1" x14ac:dyDescent="0.15">
      <c r="A3" s="80">
        <v>1</v>
      </c>
      <c r="B3" s="80">
        <v>401</v>
      </c>
      <c r="C3" s="83"/>
      <c r="D3" s="83"/>
      <c r="E3" s="83"/>
      <c r="F3" s="82"/>
      <c r="H3" s="80">
        <v>1</v>
      </c>
      <c r="I3" s="80">
        <v>401</v>
      </c>
      <c r="J3" s="83"/>
      <c r="K3" s="83"/>
      <c r="L3" s="83"/>
      <c r="M3" s="82"/>
    </row>
    <row r="4" spans="1:13" s="78" customFormat="1" ht="13.5" customHeight="1" x14ac:dyDescent="0.15">
      <c r="A4" s="80">
        <v>2</v>
      </c>
      <c r="B4" s="80">
        <v>402</v>
      </c>
      <c r="C4" s="83"/>
      <c r="D4" s="83"/>
      <c r="E4" s="83"/>
      <c r="F4" s="82"/>
      <c r="H4" s="80">
        <v>2</v>
      </c>
      <c r="I4" s="80">
        <v>402</v>
      </c>
      <c r="J4" s="83" t="s">
        <v>351</v>
      </c>
      <c r="K4" s="83" t="s">
        <v>352</v>
      </c>
      <c r="L4" s="83" t="s">
        <v>148</v>
      </c>
      <c r="M4" s="82">
        <v>2</v>
      </c>
    </row>
    <row r="5" spans="1:13" s="78" customFormat="1" ht="13.5" customHeight="1" x14ac:dyDescent="0.15">
      <c r="A5" s="80">
        <v>3</v>
      </c>
      <c r="B5" s="80">
        <v>403</v>
      </c>
      <c r="C5" s="83"/>
      <c r="D5" s="83"/>
      <c r="E5" s="83"/>
      <c r="F5" s="82"/>
      <c r="H5" s="80">
        <v>3</v>
      </c>
      <c r="I5" s="80">
        <v>403</v>
      </c>
      <c r="J5" s="83" t="s">
        <v>347</v>
      </c>
      <c r="K5" s="83" t="s">
        <v>348</v>
      </c>
      <c r="L5" s="83" t="s">
        <v>148</v>
      </c>
      <c r="M5" s="82">
        <v>2</v>
      </c>
    </row>
    <row r="6" spans="1:13" s="78" customFormat="1" ht="13.5" customHeight="1" x14ac:dyDescent="0.15">
      <c r="A6" s="80">
        <v>4</v>
      </c>
      <c r="B6" s="80">
        <v>404</v>
      </c>
      <c r="C6" s="83"/>
      <c r="D6" s="83"/>
      <c r="E6" s="83"/>
      <c r="F6" s="82"/>
      <c r="H6" s="80">
        <v>4</v>
      </c>
      <c r="I6" s="80">
        <v>404</v>
      </c>
      <c r="J6" s="83" t="s">
        <v>349</v>
      </c>
      <c r="K6" s="83" t="s">
        <v>350</v>
      </c>
      <c r="L6" s="83" t="s">
        <v>148</v>
      </c>
      <c r="M6" s="82">
        <v>2</v>
      </c>
    </row>
    <row r="7" spans="1:13" s="78" customFormat="1" ht="13.5" customHeight="1" x14ac:dyDescent="0.15">
      <c r="A7" s="80">
        <v>5</v>
      </c>
      <c r="B7" s="80">
        <v>405</v>
      </c>
      <c r="C7" s="83" t="s">
        <v>294</v>
      </c>
      <c r="D7" s="83" t="s">
        <v>295</v>
      </c>
      <c r="E7" s="83" t="s">
        <v>148</v>
      </c>
      <c r="F7" s="82">
        <v>2</v>
      </c>
      <c r="H7" s="80">
        <v>5</v>
      </c>
      <c r="I7" s="80">
        <v>405</v>
      </c>
      <c r="J7" s="83" t="s">
        <v>577</v>
      </c>
      <c r="K7" s="83" t="s">
        <v>578</v>
      </c>
      <c r="L7" s="83" t="s">
        <v>148</v>
      </c>
      <c r="M7" s="82">
        <v>1</v>
      </c>
    </row>
    <row r="8" spans="1:13" s="78" customFormat="1" ht="13.5" customHeight="1" x14ac:dyDescent="0.15">
      <c r="A8" s="80">
        <v>6</v>
      </c>
      <c r="B8" s="80">
        <v>406</v>
      </c>
      <c r="C8" s="83" t="s">
        <v>404</v>
      </c>
      <c r="D8" s="83" t="s">
        <v>331</v>
      </c>
      <c r="E8" s="83" t="s">
        <v>148</v>
      </c>
      <c r="F8" s="82">
        <v>2</v>
      </c>
      <c r="H8" s="80">
        <v>6</v>
      </c>
      <c r="I8" s="80">
        <v>406</v>
      </c>
      <c r="J8" s="83" t="s">
        <v>579</v>
      </c>
      <c r="K8" s="83" t="s">
        <v>580</v>
      </c>
      <c r="L8" s="83" t="s">
        <v>148</v>
      </c>
      <c r="M8" s="82">
        <v>1</v>
      </c>
    </row>
    <row r="9" spans="1:13" s="78" customFormat="1" ht="13.5" customHeight="1" x14ac:dyDescent="0.15">
      <c r="A9" s="80">
        <v>7</v>
      </c>
      <c r="B9" s="80">
        <v>407</v>
      </c>
      <c r="C9" s="83" t="s">
        <v>296</v>
      </c>
      <c r="D9" s="85" t="s">
        <v>297</v>
      </c>
      <c r="E9" s="85" t="s">
        <v>148</v>
      </c>
      <c r="F9" s="82">
        <v>2</v>
      </c>
      <c r="H9" s="80">
        <v>7</v>
      </c>
      <c r="I9" s="80">
        <v>407</v>
      </c>
      <c r="J9" s="83" t="s">
        <v>581</v>
      </c>
      <c r="K9" s="83" t="s">
        <v>370</v>
      </c>
      <c r="L9" s="83" t="s">
        <v>148</v>
      </c>
      <c r="M9" s="82">
        <v>2</v>
      </c>
    </row>
    <row r="10" spans="1:13" s="78" customFormat="1" ht="13.5" customHeight="1" x14ac:dyDescent="0.15">
      <c r="A10" s="80">
        <v>8</v>
      </c>
      <c r="B10" s="80">
        <v>408</v>
      </c>
      <c r="C10" s="83" t="s">
        <v>405</v>
      </c>
      <c r="D10" s="85" t="s">
        <v>327</v>
      </c>
      <c r="E10" s="85" t="s">
        <v>148</v>
      </c>
      <c r="F10" s="82">
        <v>2</v>
      </c>
      <c r="H10" s="80">
        <v>8</v>
      </c>
      <c r="I10" s="80">
        <v>408</v>
      </c>
      <c r="J10" s="83" t="s">
        <v>582</v>
      </c>
      <c r="K10" s="83" t="s">
        <v>346</v>
      </c>
      <c r="L10" s="83" t="s">
        <v>148</v>
      </c>
      <c r="M10" s="82">
        <v>2</v>
      </c>
    </row>
    <row r="11" spans="1:13" s="78" customFormat="1" ht="13.5" customHeight="1" x14ac:dyDescent="0.15">
      <c r="A11" s="80">
        <v>9</v>
      </c>
      <c r="B11" s="80">
        <v>409</v>
      </c>
      <c r="C11" s="83" t="s">
        <v>269</v>
      </c>
      <c r="D11" s="85" t="s">
        <v>270</v>
      </c>
      <c r="E11" s="85" t="s">
        <v>148</v>
      </c>
      <c r="F11" s="82">
        <v>2</v>
      </c>
      <c r="H11" s="80">
        <v>9</v>
      </c>
      <c r="I11" s="80">
        <v>409</v>
      </c>
      <c r="J11" s="83"/>
      <c r="K11" s="83"/>
      <c r="L11" s="83"/>
      <c r="M11" s="82"/>
    </row>
    <row r="12" spans="1:13" s="78" customFormat="1" ht="13.5" customHeight="1" x14ac:dyDescent="0.15">
      <c r="A12" s="80">
        <v>10</v>
      </c>
      <c r="B12" s="80">
        <v>410</v>
      </c>
      <c r="C12" s="83" t="s">
        <v>406</v>
      </c>
      <c r="D12" s="85" t="s">
        <v>328</v>
      </c>
      <c r="E12" s="85" t="s">
        <v>148</v>
      </c>
      <c r="F12" s="82">
        <v>2</v>
      </c>
      <c r="H12" s="80">
        <v>10</v>
      </c>
      <c r="I12" s="80">
        <v>410</v>
      </c>
      <c r="J12" s="83"/>
      <c r="K12" s="83"/>
      <c r="L12" s="83"/>
      <c r="M12" s="82"/>
    </row>
    <row r="13" spans="1:13" s="78" customFormat="1" ht="13.5" customHeight="1" x14ac:dyDescent="0.15">
      <c r="A13" s="80">
        <v>11</v>
      </c>
      <c r="B13" s="80">
        <v>411</v>
      </c>
      <c r="C13" s="83" t="s">
        <v>329</v>
      </c>
      <c r="D13" s="85" t="s">
        <v>330</v>
      </c>
      <c r="E13" s="85" t="s">
        <v>148</v>
      </c>
      <c r="F13" s="82">
        <v>2</v>
      </c>
      <c r="H13" s="80">
        <v>11</v>
      </c>
      <c r="I13" s="80">
        <v>411</v>
      </c>
      <c r="J13" s="83"/>
      <c r="K13" s="83"/>
      <c r="L13" s="83"/>
      <c r="M13" s="82"/>
    </row>
    <row r="14" spans="1:13" s="78" customFormat="1" ht="13.5" customHeight="1" x14ac:dyDescent="0.15">
      <c r="A14" s="80">
        <v>12</v>
      </c>
      <c r="B14" s="80">
        <v>412</v>
      </c>
      <c r="C14" s="83" t="s">
        <v>271</v>
      </c>
      <c r="D14" s="83" t="s">
        <v>272</v>
      </c>
      <c r="E14" s="83" t="s">
        <v>148</v>
      </c>
      <c r="F14" s="82">
        <v>2</v>
      </c>
      <c r="H14" s="80">
        <v>12</v>
      </c>
      <c r="I14" s="80">
        <v>412</v>
      </c>
      <c r="J14" s="83" t="s">
        <v>583</v>
      </c>
      <c r="K14" s="83" t="s">
        <v>353</v>
      </c>
      <c r="L14" s="83" t="s">
        <v>149</v>
      </c>
      <c r="M14" s="82">
        <v>2</v>
      </c>
    </row>
    <row r="15" spans="1:13" s="78" customFormat="1" ht="13.5" customHeight="1" x14ac:dyDescent="0.15">
      <c r="A15" s="80">
        <v>13</v>
      </c>
      <c r="B15" s="80">
        <v>413</v>
      </c>
      <c r="C15" s="83"/>
      <c r="D15" s="83"/>
      <c r="E15" s="83"/>
      <c r="F15" s="82"/>
      <c r="H15" s="80">
        <v>13</v>
      </c>
      <c r="I15" s="80">
        <v>413</v>
      </c>
      <c r="J15" s="83" t="s">
        <v>364</v>
      </c>
      <c r="K15" s="83" t="s">
        <v>365</v>
      </c>
      <c r="L15" s="83" t="s">
        <v>149</v>
      </c>
      <c r="M15" s="82">
        <v>2</v>
      </c>
    </row>
    <row r="16" spans="1:13" s="78" customFormat="1" ht="13.5" customHeight="1" x14ac:dyDescent="0.15">
      <c r="A16" s="80">
        <v>14</v>
      </c>
      <c r="B16" s="80">
        <v>414</v>
      </c>
      <c r="C16" s="83"/>
      <c r="D16" s="83"/>
      <c r="E16" s="83"/>
      <c r="F16" s="82"/>
      <c r="H16" s="80">
        <v>14</v>
      </c>
      <c r="I16" s="80">
        <v>414</v>
      </c>
      <c r="J16" s="83" t="s">
        <v>584</v>
      </c>
      <c r="K16" s="83" t="s">
        <v>382</v>
      </c>
      <c r="L16" s="83" t="s">
        <v>149</v>
      </c>
      <c r="M16" s="82">
        <v>2</v>
      </c>
    </row>
    <row r="17" spans="1:13" s="78" customFormat="1" ht="13.5" customHeight="1" x14ac:dyDescent="0.15">
      <c r="A17" s="80">
        <v>15</v>
      </c>
      <c r="B17" s="80">
        <v>415</v>
      </c>
      <c r="C17" s="83"/>
      <c r="D17" s="83"/>
      <c r="E17" s="83"/>
      <c r="F17" s="82"/>
      <c r="H17" s="80">
        <v>15</v>
      </c>
      <c r="I17" s="80">
        <v>415</v>
      </c>
      <c r="J17" s="83" t="s">
        <v>585</v>
      </c>
      <c r="K17" s="83" t="s">
        <v>384</v>
      </c>
      <c r="L17" s="83" t="s">
        <v>149</v>
      </c>
      <c r="M17" s="82">
        <v>2</v>
      </c>
    </row>
    <row r="18" spans="1:13" s="78" customFormat="1" ht="13.5" customHeight="1" x14ac:dyDescent="0.15">
      <c r="A18" s="80">
        <v>16</v>
      </c>
      <c r="B18" s="80">
        <v>416</v>
      </c>
      <c r="C18" s="83"/>
      <c r="D18" s="83"/>
      <c r="E18" s="83"/>
      <c r="F18" s="82"/>
      <c r="H18" s="80">
        <v>16</v>
      </c>
      <c r="I18" s="80">
        <v>416</v>
      </c>
      <c r="J18" s="83"/>
      <c r="K18" s="83"/>
      <c r="L18" s="83"/>
      <c r="M18" s="82"/>
    </row>
    <row r="19" spans="1:13" s="78" customFormat="1" ht="13.5" customHeight="1" x14ac:dyDescent="0.15">
      <c r="A19" s="80">
        <v>17</v>
      </c>
      <c r="B19" s="80">
        <v>417</v>
      </c>
      <c r="C19" s="83" t="s">
        <v>407</v>
      </c>
      <c r="D19" s="83" t="s">
        <v>292</v>
      </c>
      <c r="E19" s="83" t="s">
        <v>149</v>
      </c>
      <c r="F19" s="82">
        <v>2</v>
      </c>
      <c r="H19" s="80">
        <v>17</v>
      </c>
      <c r="I19" s="80">
        <v>417</v>
      </c>
      <c r="J19" s="83" t="s">
        <v>375</v>
      </c>
      <c r="K19" s="83" t="s">
        <v>376</v>
      </c>
      <c r="L19" s="83" t="s">
        <v>150</v>
      </c>
      <c r="M19" s="82">
        <v>2</v>
      </c>
    </row>
    <row r="20" spans="1:13" s="78" customFormat="1" ht="13.5" customHeight="1" x14ac:dyDescent="0.15">
      <c r="A20" s="80">
        <v>18</v>
      </c>
      <c r="B20" s="80">
        <v>418</v>
      </c>
      <c r="C20" s="83" t="s">
        <v>286</v>
      </c>
      <c r="D20" s="83" t="s">
        <v>287</v>
      </c>
      <c r="E20" s="83" t="s">
        <v>149</v>
      </c>
      <c r="F20" s="82">
        <v>2</v>
      </c>
      <c r="H20" s="80">
        <v>18</v>
      </c>
      <c r="I20" s="80">
        <v>418</v>
      </c>
      <c r="J20" s="83" t="s">
        <v>366</v>
      </c>
      <c r="K20" s="83" t="s">
        <v>367</v>
      </c>
      <c r="L20" s="83" t="s">
        <v>150</v>
      </c>
      <c r="M20" s="82">
        <v>2</v>
      </c>
    </row>
    <row r="21" spans="1:13" s="78" customFormat="1" ht="13.5" customHeight="1" x14ac:dyDescent="0.15">
      <c r="A21" s="80">
        <v>19</v>
      </c>
      <c r="B21" s="80">
        <v>419</v>
      </c>
      <c r="C21" s="83" t="s">
        <v>288</v>
      </c>
      <c r="D21" s="83" t="s">
        <v>289</v>
      </c>
      <c r="E21" s="83" t="s">
        <v>149</v>
      </c>
      <c r="F21" s="82">
        <v>2</v>
      </c>
      <c r="H21" s="80">
        <v>19</v>
      </c>
      <c r="I21" s="80">
        <v>419</v>
      </c>
      <c r="J21" s="83" t="s">
        <v>368</v>
      </c>
      <c r="K21" s="83" t="s">
        <v>369</v>
      </c>
      <c r="L21" s="83" t="s">
        <v>150</v>
      </c>
      <c r="M21" s="82">
        <v>2</v>
      </c>
    </row>
    <row r="22" spans="1:13" s="78" customFormat="1" ht="13.5" customHeight="1" x14ac:dyDescent="0.15">
      <c r="A22" s="80">
        <v>20</v>
      </c>
      <c r="B22" s="80">
        <v>420</v>
      </c>
      <c r="C22" s="83" t="s">
        <v>290</v>
      </c>
      <c r="D22" s="83" t="s">
        <v>291</v>
      </c>
      <c r="E22" s="83" t="s">
        <v>149</v>
      </c>
      <c r="F22" s="82">
        <v>2</v>
      </c>
      <c r="H22" s="80">
        <v>20</v>
      </c>
      <c r="I22" s="80">
        <v>420</v>
      </c>
      <c r="J22" s="83" t="s">
        <v>586</v>
      </c>
      <c r="K22" s="83" t="s">
        <v>587</v>
      </c>
      <c r="L22" s="83" t="s">
        <v>230</v>
      </c>
      <c r="M22" s="82">
        <v>1</v>
      </c>
    </row>
    <row r="23" spans="1:13" s="78" customFormat="1" ht="13.5" customHeight="1" x14ac:dyDescent="0.15">
      <c r="A23" s="80">
        <v>21</v>
      </c>
      <c r="B23" s="80">
        <v>421</v>
      </c>
      <c r="C23" s="83" t="s">
        <v>284</v>
      </c>
      <c r="D23" s="83" t="s">
        <v>285</v>
      </c>
      <c r="E23" s="83" t="s">
        <v>149</v>
      </c>
      <c r="F23" s="82">
        <v>2</v>
      </c>
      <c r="H23" s="80">
        <v>21</v>
      </c>
      <c r="I23" s="80">
        <v>421</v>
      </c>
      <c r="J23" s="83"/>
      <c r="K23" s="83"/>
      <c r="L23" s="83"/>
      <c r="M23" s="82"/>
    </row>
    <row r="24" spans="1:13" s="78" customFormat="1" ht="13.5" customHeight="1" x14ac:dyDescent="0.15">
      <c r="A24" s="80">
        <v>22</v>
      </c>
      <c r="B24" s="80">
        <v>422</v>
      </c>
      <c r="C24" s="83" t="s">
        <v>277</v>
      </c>
      <c r="D24" s="83" t="s">
        <v>278</v>
      </c>
      <c r="E24" s="83" t="s">
        <v>149</v>
      </c>
      <c r="F24" s="82">
        <v>2</v>
      </c>
      <c r="H24" s="80">
        <v>22</v>
      </c>
      <c r="I24" s="80">
        <v>422</v>
      </c>
      <c r="J24" s="83"/>
      <c r="K24" s="83"/>
      <c r="L24" s="83"/>
      <c r="M24" s="82"/>
    </row>
    <row r="25" spans="1:13" s="78" customFormat="1" ht="13.5" customHeight="1" x14ac:dyDescent="0.15">
      <c r="A25" s="80">
        <v>23</v>
      </c>
      <c r="B25" s="80">
        <v>423</v>
      </c>
      <c r="C25" s="83" t="s">
        <v>273</v>
      </c>
      <c r="D25" s="83" t="s">
        <v>274</v>
      </c>
      <c r="E25" s="83" t="s">
        <v>149</v>
      </c>
      <c r="F25" s="82">
        <v>2</v>
      </c>
      <c r="H25" s="80">
        <v>23</v>
      </c>
      <c r="I25" s="80">
        <v>423</v>
      </c>
      <c r="J25" s="83"/>
      <c r="K25" s="83"/>
      <c r="L25" s="83"/>
      <c r="M25" s="82"/>
    </row>
    <row r="26" spans="1:13" s="78" customFormat="1" ht="13.5" customHeight="1" x14ac:dyDescent="0.15">
      <c r="A26" s="80">
        <v>24</v>
      </c>
      <c r="B26" s="80">
        <v>424</v>
      </c>
      <c r="C26" s="83" t="s">
        <v>275</v>
      </c>
      <c r="D26" s="83" t="s">
        <v>276</v>
      </c>
      <c r="E26" s="83" t="s">
        <v>149</v>
      </c>
      <c r="F26" s="82">
        <v>2</v>
      </c>
      <c r="H26" s="80">
        <v>24</v>
      </c>
      <c r="I26" s="80">
        <v>424</v>
      </c>
      <c r="J26" s="83"/>
      <c r="K26" s="83"/>
      <c r="L26" s="83"/>
      <c r="M26" s="82"/>
    </row>
    <row r="27" spans="1:13" s="78" customFormat="1" ht="13.5" customHeight="1" x14ac:dyDescent="0.15">
      <c r="A27" s="80">
        <v>25</v>
      </c>
      <c r="B27" s="80">
        <v>425</v>
      </c>
      <c r="C27" s="83" t="s">
        <v>281</v>
      </c>
      <c r="D27" s="83" t="s">
        <v>408</v>
      </c>
      <c r="E27" s="83" t="s">
        <v>150</v>
      </c>
      <c r="F27" s="82">
        <v>2</v>
      </c>
      <c r="H27" s="80">
        <v>25</v>
      </c>
      <c r="I27" s="80">
        <v>425</v>
      </c>
      <c r="J27" s="83"/>
      <c r="K27" s="83"/>
      <c r="L27" s="83"/>
      <c r="M27" s="82"/>
    </row>
    <row r="28" spans="1:13" s="78" customFormat="1" ht="13.5" customHeight="1" x14ac:dyDescent="0.15">
      <c r="A28" s="80">
        <v>26</v>
      </c>
      <c r="B28" s="80">
        <v>426</v>
      </c>
      <c r="C28" s="83" t="s">
        <v>409</v>
      </c>
      <c r="D28" s="83" t="s">
        <v>345</v>
      </c>
      <c r="E28" s="83" t="s">
        <v>150</v>
      </c>
      <c r="F28" s="82">
        <v>2</v>
      </c>
      <c r="H28" s="80">
        <v>26</v>
      </c>
      <c r="I28" s="80">
        <v>426</v>
      </c>
      <c r="J28" s="83"/>
      <c r="K28" s="83"/>
      <c r="L28" s="83"/>
      <c r="M28" s="82"/>
    </row>
    <row r="29" spans="1:13" s="78" customFormat="1" ht="13.5" customHeight="1" x14ac:dyDescent="0.15">
      <c r="A29" s="80">
        <v>27</v>
      </c>
      <c r="B29" s="80">
        <v>427</v>
      </c>
      <c r="C29" s="83" t="s">
        <v>282</v>
      </c>
      <c r="D29" s="83" t="s">
        <v>283</v>
      </c>
      <c r="E29" s="83" t="s">
        <v>150</v>
      </c>
      <c r="F29" s="82">
        <v>2</v>
      </c>
      <c r="H29" s="80">
        <v>27</v>
      </c>
      <c r="I29" s="80">
        <v>427</v>
      </c>
      <c r="J29" s="83" t="s">
        <v>380</v>
      </c>
      <c r="K29" s="83" t="s">
        <v>381</v>
      </c>
      <c r="L29" s="83" t="s">
        <v>153</v>
      </c>
      <c r="M29" s="82">
        <v>2</v>
      </c>
    </row>
    <row r="30" spans="1:13" s="78" customFormat="1" ht="13.5" customHeight="1" x14ac:dyDescent="0.15">
      <c r="A30" s="80">
        <v>28</v>
      </c>
      <c r="B30" s="80">
        <v>428</v>
      </c>
      <c r="C30" s="83"/>
      <c r="D30" s="83"/>
      <c r="E30" s="83"/>
      <c r="F30" s="82"/>
      <c r="H30" s="80">
        <v>28</v>
      </c>
      <c r="I30" s="80">
        <v>429</v>
      </c>
      <c r="J30" s="83" t="s">
        <v>588</v>
      </c>
      <c r="K30" s="83" t="s">
        <v>383</v>
      </c>
      <c r="L30" s="83" t="s">
        <v>153</v>
      </c>
      <c r="M30" s="82">
        <v>2</v>
      </c>
    </row>
    <row r="31" spans="1:13" s="78" customFormat="1" ht="13.5" customHeight="1" x14ac:dyDescent="0.15">
      <c r="A31" s="80">
        <v>29</v>
      </c>
      <c r="B31" s="80">
        <v>429</v>
      </c>
      <c r="C31" s="83" t="s">
        <v>410</v>
      </c>
      <c r="D31" s="85" t="s">
        <v>332</v>
      </c>
      <c r="E31" s="85" t="s">
        <v>230</v>
      </c>
      <c r="F31" s="82">
        <v>2</v>
      </c>
      <c r="H31" s="80">
        <v>29</v>
      </c>
      <c r="I31" s="80">
        <v>430</v>
      </c>
      <c r="J31" s="83" t="s">
        <v>589</v>
      </c>
      <c r="K31" s="83" t="s">
        <v>590</v>
      </c>
      <c r="L31" s="83" t="s">
        <v>153</v>
      </c>
      <c r="M31" s="82">
        <v>1</v>
      </c>
    </row>
    <row r="32" spans="1:13" s="78" customFormat="1" ht="13.5" customHeight="1" x14ac:dyDescent="0.15">
      <c r="A32" s="80">
        <v>30</v>
      </c>
      <c r="B32" s="80">
        <v>430</v>
      </c>
      <c r="C32" s="83" t="s">
        <v>411</v>
      </c>
      <c r="D32" s="85" t="s">
        <v>333</v>
      </c>
      <c r="E32" s="85" t="s">
        <v>230</v>
      </c>
      <c r="F32" s="82">
        <v>2</v>
      </c>
      <c r="H32" s="80">
        <v>30</v>
      </c>
      <c r="I32" s="80">
        <v>432</v>
      </c>
      <c r="J32" s="83"/>
      <c r="K32" s="83"/>
      <c r="L32" s="83"/>
      <c r="M32" s="82"/>
    </row>
    <row r="33" spans="1:13" s="78" customFormat="1" ht="13.5" customHeight="1" x14ac:dyDescent="0.15">
      <c r="A33" s="80">
        <v>31</v>
      </c>
      <c r="B33" s="80">
        <v>431</v>
      </c>
      <c r="C33" s="83" t="s">
        <v>412</v>
      </c>
      <c r="D33" s="85" t="s">
        <v>334</v>
      </c>
      <c r="E33" s="85" t="s">
        <v>230</v>
      </c>
      <c r="F33" s="82">
        <v>2</v>
      </c>
      <c r="H33" s="80">
        <v>31</v>
      </c>
      <c r="I33" s="80">
        <v>433</v>
      </c>
      <c r="J33" s="83"/>
      <c r="K33" s="83"/>
      <c r="L33" s="83"/>
      <c r="M33" s="82"/>
    </row>
    <row r="34" spans="1:13" s="78" customFormat="1" ht="13.5" customHeight="1" x14ac:dyDescent="0.15">
      <c r="A34" s="80">
        <v>32</v>
      </c>
      <c r="B34" s="80">
        <v>432</v>
      </c>
      <c r="C34" s="83" t="s">
        <v>413</v>
      </c>
      <c r="D34" s="85" t="s">
        <v>335</v>
      </c>
      <c r="E34" s="85" t="s">
        <v>230</v>
      </c>
      <c r="F34" s="82">
        <v>2</v>
      </c>
      <c r="H34" s="80">
        <v>32</v>
      </c>
      <c r="I34" s="80">
        <v>434</v>
      </c>
      <c r="J34" s="83"/>
      <c r="K34" s="83"/>
      <c r="L34" s="83"/>
      <c r="M34" s="82"/>
    </row>
    <row r="35" spans="1:13" s="78" customFormat="1" ht="13.5" customHeight="1" x14ac:dyDescent="0.15">
      <c r="A35" s="80">
        <v>33</v>
      </c>
      <c r="B35" s="80">
        <v>433</v>
      </c>
      <c r="C35" s="83" t="s">
        <v>414</v>
      </c>
      <c r="D35" s="85" t="s">
        <v>415</v>
      </c>
      <c r="E35" s="85" t="s">
        <v>230</v>
      </c>
      <c r="F35" s="82">
        <v>2</v>
      </c>
      <c r="H35" s="80">
        <v>33</v>
      </c>
      <c r="I35" s="80">
        <v>435</v>
      </c>
      <c r="J35" s="85" t="s">
        <v>377</v>
      </c>
      <c r="K35" s="85" t="s">
        <v>378</v>
      </c>
      <c r="L35" s="85" t="s">
        <v>151</v>
      </c>
      <c r="M35" s="170">
        <v>2</v>
      </c>
    </row>
    <row r="36" spans="1:13" s="78" customFormat="1" ht="13.5" customHeight="1" x14ac:dyDescent="0.15">
      <c r="A36" s="80">
        <v>34</v>
      </c>
      <c r="B36" s="80">
        <v>434</v>
      </c>
      <c r="C36" s="83"/>
      <c r="D36" s="85"/>
      <c r="E36" s="85"/>
      <c r="F36" s="82"/>
      <c r="H36" s="80">
        <v>34</v>
      </c>
      <c r="I36" s="80">
        <v>436</v>
      </c>
      <c r="J36" s="83"/>
      <c r="K36" s="83"/>
      <c r="L36" s="83"/>
      <c r="M36" s="82"/>
    </row>
    <row r="37" spans="1:13" s="78" customFormat="1" ht="13.5" customHeight="1" x14ac:dyDescent="0.15">
      <c r="A37" s="80">
        <v>35</v>
      </c>
      <c r="B37" s="80">
        <v>435</v>
      </c>
      <c r="C37" s="83"/>
      <c r="D37" s="85"/>
      <c r="E37" s="85"/>
      <c r="F37" s="82"/>
      <c r="H37" s="80">
        <v>35</v>
      </c>
      <c r="I37" s="80">
        <v>437</v>
      </c>
      <c r="J37" s="83"/>
      <c r="K37" s="83"/>
      <c r="L37" s="83"/>
      <c r="M37" s="82"/>
    </row>
    <row r="38" spans="1:13" s="78" customFormat="1" ht="13.5" customHeight="1" x14ac:dyDescent="0.15">
      <c r="A38" s="80">
        <v>36</v>
      </c>
      <c r="B38" s="80">
        <v>436</v>
      </c>
      <c r="C38" s="83"/>
      <c r="D38" s="85"/>
      <c r="E38" s="85"/>
      <c r="F38" s="82"/>
      <c r="H38" s="80">
        <v>36</v>
      </c>
      <c r="I38" s="80">
        <v>438</v>
      </c>
      <c r="J38" s="83"/>
      <c r="K38" s="83"/>
      <c r="L38" s="83"/>
      <c r="M38" s="82"/>
    </row>
    <row r="39" spans="1:13" s="78" customFormat="1" ht="13.5" customHeight="1" x14ac:dyDescent="0.15">
      <c r="A39" s="80">
        <v>37</v>
      </c>
      <c r="B39" s="80">
        <v>437</v>
      </c>
      <c r="C39" s="83"/>
      <c r="D39" s="83"/>
      <c r="E39" s="83"/>
      <c r="F39" s="82"/>
      <c r="H39" s="80">
        <v>37</v>
      </c>
      <c r="I39" s="80">
        <v>439</v>
      </c>
      <c r="J39" s="83" t="s">
        <v>354</v>
      </c>
      <c r="K39" s="83" t="s">
        <v>355</v>
      </c>
      <c r="L39" s="83" t="s">
        <v>152</v>
      </c>
      <c r="M39" s="82">
        <v>2</v>
      </c>
    </row>
    <row r="40" spans="1:13" s="78" customFormat="1" ht="13.5" customHeight="1" x14ac:dyDescent="0.15">
      <c r="A40" s="80">
        <v>38</v>
      </c>
      <c r="B40" s="80">
        <v>438</v>
      </c>
      <c r="C40" s="83"/>
      <c r="D40" s="85"/>
      <c r="E40" s="85"/>
      <c r="F40" s="82"/>
      <c r="H40" s="80">
        <v>38</v>
      </c>
      <c r="I40" s="80">
        <v>440</v>
      </c>
      <c r="J40" s="83"/>
      <c r="K40" s="83"/>
      <c r="L40" s="83"/>
      <c r="M40" s="82"/>
    </row>
    <row r="41" spans="1:13" s="78" customFormat="1" ht="13.5" customHeight="1" x14ac:dyDescent="0.15">
      <c r="A41" s="80">
        <v>39</v>
      </c>
      <c r="B41" s="80">
        <v>439</v>
      </c>
      <c r="C41" s="83" t="s">
        <v>299</v>
      </c>
      <c r="D41" s="85" t="s">
        <v>300</v>
      </c>
      <c r="E41" s="85" t="s">
        <v>220</v>
      </c>
      <c r="F41" s="82">
        <v>2</v>
      </c>
      <c r="H41" s="80">
        <v>39</v>
      </c>
      <c r="I41" s="80">
        <v>441</v>
      </c>
      <c r="J41" s="83"/>
      <c r="K41" s="83"/>
      <c r="L41" s="83"/>
      <c r="M41" s="82"/>
    </row>
    <row r="42" spans="1:13" s="78" customFormat="1" ht="13.5" customHeight="1" x14ac:dyDescent="0.15">
      <c r="A42" s="80">
        <v>40</v>
      </c>
      <c r="B42" s="80">
        <v>440</v>
      </c>
      <c r="C42" s="83" t="s">
        <v>416</v>
      </c>
      <c r="D42" s="85" t="s">
        <v>301</v>
      </c>
      <c r="E42" s="85" t="s">
        <v>220</v>
      </c>
      <c r="F42" s="82">
        <v>2</v>
      </c>
      <c r="H42" s="80">
        <v>40</v>
      </c>
      <c r="I42" s="80">
        <v>442</v>
      </c>
      <c r="J42" s="83"/>
      <c r="K42" s="83"/>
      <c r="L42" s="83"/>
      <c r="M42" s="82"/>
    </row>
    <row r="43" spans="1:13" s="78" customFormat="1" ht="13.5" customHeight="1" x14ac:dyDescent="0.15">
      <c r="A43" s="80">
        <v>41</v>
      </c>
      <c r="B43" s="80">
        <v>441</v>
      </c>
      <c r="C43" s="83" t="s">
        <v>305</v>
      </c>
      <c r="D43" s="83" t="s">
        <v>306</v>
      </c>
      <c r="E43" s="83" t="s">
        <v>220</v>
      </c>
      <c r="F43" s="82">
        <v>2</v>
      </c>
      <c r="H43" s="80">
        <v>41</v>
      </c>
      <c r="I43" s="80">
        <v>443</v>
      </c>
      <c r="J43" s="83"/>
      <c r="K43" s="83"/>
      <c r="L43" s="83"/>
      <c r="M43" s="82"/>
    </row>
    <row r="44" spans="1:13" s="78" customFormat="1" ht="13.5" customHeight="1" x14ac:dyDescent="0.15">
      <c r="A44" s="80">
        <v>42</v>
      </c>
      <c r="B44" s="80">
        <v>442</v>
      </c>
      <c r="C44" s="83" t="s">
        <v>304</v>
      </c>
      <c r="D44" s="83" t="s">
        <v>417</v>
      </c>
      <c r="E44" s="83" t="s">
        <v>220</v>
      </c>
      <c r="F44" s="82">
        <v>2</v>
      </c>
      <c r="H44" s="80">
        <v>42</v>
      </c>
      <c r="I44" s="80">
        <v>444</v>
      </c>
      <c r="J44" s="83"/>
      <c r="K44" s="83"/>
      <c r="L44" s="83"/>
      <c r="M44" s="82"/>
    </row>
    <row r="45" spans="1:13" s="78" customFormat="1" ht="13.5" customHeight="1" x14ac:dyDescent="0.15">
      <c r="A45" s="80">
        <v>43</v>
      </c>
      <c r="B45" s="80">
        <v>443</v>
      </c>
      <c r="C45" s="83" t="s">
        <v>302</v>
      </c>
      <c r="D45" s="83" t="s">
        <v>303</v>
      </c>
      <c r="E45" s="83" t="s">
        <v>220</v>
      </c>
      <c r="F45" s="82">
        <v>2</v>
      </c>
      <c r="H45" s="80">
        <v>43</v>
      </c>
      <c r="I45" s="80">
        <v>445</v>
      </c>
      <c r="J45" s="83"/>
      <c r="K45" s="83"/>
      <c r="L45" s="83"/>
      <c r="M45" s="82"/>
    </row>
    <row r="46" spans="1:13" s="78" customFormat="1" ht="13.5" customHeight="1" x14ac:dyDescent="0.15">
      <c r="A46" s="80">
        <v>44</v>
      </c>
      <c r="B46" s="80">
        <v>444</v>
      </c>
      <c r="C46" s="83" t="s">
        <v>307</v>
      </c>
      <c r="D46" s="83" t="s">
        <v>308</v>
      </c>
      <c r="E46" s="83" t="s">
        <v>220</v>
      </c>
      <c r="F46" s="82">
        <v>2</v>
      </c>
      <c r="H46" s="80">
        <v>44</v>
      </c>
      <c r="I46" s="80">
        <v>446</v>
      </c>
      <c r="J46" s="83"/>
      <c r="K46" s="83"/>
      <c r="L46" s="83"/>
      <c r="M46" s="82"/>
    </row>
    <row r="47" spans="1:13" s="78" customFormat="1" ht="13.5" customHeight="1" x14ac:dyDescent="0.15">
      <c r="A47" s="80">
        <v>45</v>
      </c>
      <c r="B47" s="80">
        <v>445</v>
      </c>
      <c r="C47" s="83" t="s">
        <v>309</v>
      </c>
      <c r="D47" s="83" t="s">
        <v>310</v>
      </c>
      <c r="E47" s="83" t="s">
        <v>220</v>
      </c>
      <c r="F47" s="82">
        <v>2</v>
      </c>
      <c r="H47" s="80">
        <v>45</v>
      </c>
      <c r="I47" s="80">
        <v>447</v>
      </c>
      <c r="J47" s="83" t="s">
        <v>371</v>
      </c>
      <c r="K47" s="83" t="s">
        <v>372</v>
      </c>
      <c r="L47" s="83" t="s">
        <v>221</v>
      </c>
      <c r="M47" s="82">
        <v>2</v>
      </c>
    </row>
    <row r="48" spans="1:13" s="78" customFormat="1" ht="13.5" customHeight="1" x14ac:dyDescent="0.15">
      <c r="A48" s="80">
        <v>46</v>
      </c>
      <c r="B48" s="80">
        <v>446</v>
      </c>
      <c r="C48" s="83" t="s">
        <v>311</v>
      </c>
      <c r="D48" s="83" t="s">
        <v>312</v>
      </c>
      <c r="E48" s="83" t="s">
        <v>220</v>
      </c>
      <c r="F48" s="82">
        <v>2</v>
      </c>
      <c r="H48" s="80">
        <v>46</v>
      </c>
      <c r="I48" s="80">
        <v>448</v>
      </c>
      <c r="J48" s="83" t="s">
        <v>373</v>
      </c>
      <c r="K48" s="83" t="s">
        <v>374</v>
      </c>
      <c r="L48" s="83" t="s">
        <v>221</v>
      </c>
      <c r="M48" s="82">
        <v>2</v>
      </c>
    </row>
    <row r="49" spans="1:13" s="78" customFormat="1" ht="13.5" customHeight="1" x14ac:dyDescent="0.15">
      <c r="A49" s="80">
        <v>47</v>
      </c>
      <c r="B49" s="80">
        <v>447</v>
      </c>
      <c r="C49" s="83"/>
      <c r="D49" s="83"/>
      <c r="E49" s="83"/>
      <c r="F49" s="82"/>
      <c r="H49" s="80">
        <v>47</v>
      </c>
      <c r="I49" s="80">
        <v>449</v>
      </c>
      <c r="J49" s="83"/>
      <c r="K49" s="83"/>
      <c r="L49" s="83"/>
      <c r="M49" s="82"/>
    </row>
    <row r="50" spans="1:13" s="78" customFormat="1" ht="13.5" customHeight="1" x14ac:dyDescent="0.15">
      <c r="A50" s="80">
        <v>48</v>
      </c>
      <c r="B50" s="80">
        <v>448</v>
      </c>
      <c r="C50" s="83" t="s">
        <v>418</v>
      </c>
      <c r="D50" s="83" t="s">
        <v>338</v>
      </c>
      <c r="E50" s="83" t="s">
        <v>174</v>
      </c>
      <c r="F50" s="82">
        <v>2</v>
      </c>
      <c r="H50" s="80">
        <v>48</v>
      </c>
      <c r="I50" s="80">
        <v>450</v>
      </c>
      <c r="J50" s="83" t="s">
        <v>591</v>
      </c>
      <c r="K50" s="83" t="s">
        <v>379</v>
      </c>
      <c r="L50" s="83" t="s">
        <v>163</v>
      </c>
      <c r="M50" s="82">
        <v>2</v>
      </c>
    </row>
    <row r="51" spans="1:13" s="78" customFormat="1" ht="13.5" customHeight="1" x14ac:dyDescent="0.15">
      <c r="A51" s="80">
        <v>49</v>
      </c>
      <c r="B51" s="80">
        <v>449</v>
      </c>
      <c r="C51" s="83" t="s">
        <v>419</v>
      </c>
      <c r="D51" s="83" t="s">
        <v>339</v>
      </c>
      <c r="E51" s="83" t="s">
        <v>174</v>
      </c>
      <c r="F51" s="82">
        <v>2</v>
      </c>
      <c r="H51" s="80">
        <v>49</v>
      </c>
      <c r="I51" s="80">
        <v>451</v>
      </c>
      <c r="J51" s="83"/>
      <c r="K51" s="83"/>
      <c r="L51" s="83"/>
      <c r="M51" s="82"/>
    </row>
    <row r="52" spans="1:13" s="78" customFormat="1" ht="13.5" customHeight="1" x14ac:dyDescent="0.15">
      <c r="A52" s="80">
        <v>50</v>
      </c>
      <c r="B52" s="80">
        <v>450</v>
      </c>
      <c r="C52" s="83"/>
      <c r="D52" s="83"/>
      <c r="E52" s="83"/>
      <c r="F52" s="82"/>
      <c r="H52" s="80">
        <v>50</v>
      </c>
      <c r="I52" s="80">
        <v>452</v>
      </c>
      <c r="J52" s="83"/>
      <c r="K52" s="83"/>
      <c r="L52" s="83"/>
      <c r="M52" s="82"/>
    </row>
    <row r="53" spans="1:13" s="78" customFormat="1" ht="13.5" customHeight="1" x14ac:dyDescent="0.15">
      <c r="A53" s="80">
        <v>51</v>
      </c>
      <c r="B53" s="80">
        <v>451</v>
      </c>
      <c r="C53" s="83"/>
      <c r="D53" s="83"/>
      <c r="E53" s="83"/>
      <c r="F53" s="82"/>
      <c r="H53" s="80">
        <v>51</v>
      </c>
      <c r="I53" s="80">
        <v>453</v>
      </c>
      <c r="J53" s="83" t="s">
        <v>356</v>
      </c>
      <c r="K53" s="83" t="s">
        <v>357</v>
      </c>
      <c r="L53" s="83" t="s">
        <v>164</v>
      </c>
      <c r="M53" s="82">
        <v>2</v>
      </c>
    </row>
    <row r="54" spans="1:13" s="78" customFormat="1" ht="13.5" customHeight="1" x14ac:dyDescent="0.15">
      <c r="A54" s="80">
        <v>52</v>
      </c>
      <c r="B54" s="80">
        <v>452</v>
      </c>
      <c r="C54" s="83" t="s">
        <v>420</v>
      </c>
      <c r="D54" s="83" t="s">
        <v>231</v>
      </c>
      <c r="E54" s="83" t="s">
        <v>153</v>
      </c>
      <c r="F54" s="82">
        <v>2</v>
      </c>
      <c r="H54" s="80">
        <v>52</v>
      </c>
      <c r="I54" s="80">
        <v>454</v>
      </c>
      <c r="J54" s="83" t="s">
        <v>358</v>
      </c>
      <c r="K54" s="83" t="s">
        <v>359</v>
      </c>
      <c r="L54" s="83" t="s">
        <v>164</v>
      </c>
      <c r="M54" s="82">
        <v>2</v>
      </c>
    </row>
    <row r="55" spans="1:13" s="78" customFormat="1" ht="13.5" customHeight="1" x14ac:dyDescent="0.15">
      <c r="A55" s="80">
        <v>53</v>
      </c>
      <c r="B55" s="80">
        <v>453</v>
      </c>
      <c r="C55" s="83" t="s">
        <v>421</v>
      </c>
      <c r="D55" s="83" t="s">
        <v>298</v>
      </c>
      <c r="E55" s="83" t="s">
        <v>153</v>
      </c>
      <c r="F55" s="82">
        <v>2</v>
      </c>
      <c r="H55" s="80">
        <v>53</v>
      </c>
      <c r="I55" s="80">
        <v>455</v>
      </c>
      <c r="J55" s="83" t="s">
        <v>360</v>
      </c>
      <c r="K55" s="83" t="s">
        <v>361</v>
      </c>
      <c r="L55" s="83" t="s">
        <v>164</v>
      </c>
      <c r="M55" s="82">
        <v>2</v>
      </c>
    </row>
    <row r="56" spans="1:13" s="78" customFormat="1" ht="13.5" customHeight="1" x14ac:dyDescent="0.15">
      <c r="A56" s="80">
        <v>54</v>
      </c>
      <c r="B56" s="80">
        <v>454</v>
      </c>
      <c r="C56" s="83" t="s">
        <v>422</v>
      </c>
      <c r="D56" s="83" t="s">
        <v>337</v>
      </c>
      <c r="E56" s="83" t="s">
        <v>153</v>
      </c>
      <c r="F56" s="82">
        <v>2</v>
      </c>
      <c r="H56" s="80">
        <v>54</v>
      </c>
      <c r="I56" s="80">
        <v>456</v>
      </c>
      <c r="J56" s="83" t="s">
        <v>362</v>
      </c>
      <c r="K56" s="83" t="s">
        <v>363</v>
      </c>
      <c r="L56" s="83" t="s">
        <v>164</v>
      </c>
      <c r="M56" s="82">
        <v>2</v>
      </c>
    </row>
    <row r="57" spans="1:13" s="78" customFormat="1" ht="13.5" customHeight="1" x14ac:dyDescent="0.15">
      <c r="A57" s="80">
        <v>55</v>
      </c>
      <c r="B57" s="80">
        <v>455</v>
      </c>
      <c r="C57" s="83"/>
      <c r="D57" s="83"/>
      <c r="E57" s="83"/>
      <c r="F57" s="82"/>
      <c r="H57" s="80">
        <v>55</v>
      </c>
      <c r="I57" s="80">
        <v>457</v>
      </c>
      <c r="J57" s="83" t="s">
        <v>592</v>
      </c>
      <c r="K57" s="83" t="s">
        <v>593</v>
      </c>
      <c r="L57" s="83" t="s">
        <v>164</v>
      </c>
      <c r="M57" s="82">
        <v>2</v>
      </c>
    </row>
    <row r="58" spans="1:13" s="78" customFormat="1" ht="13.5" customHeight="1" x14ac:dyDescent="0.15">
      <c r="A58" s="80">
        <v>56</v>
      </c>
      <c r="B58" s="80">
        <v>456</v>
      </c>
      <c r="C58" s="83"/>
      <c r="D58" s="83"/>
      <c r="E58" s="83"/>
      <c r="F58" s="82"/>
      <c r="H58" s="80">
        <v>56</v>
      </c>
      <c r="I58" s="80">
        <v>458</v>
      </c>
      <c r="J58" s="83" t="s">
        <v>594</v>
      </c>
      <c r="K58" s="83" t="s">
        <v>595</v>
      </c>
      <c r="L58" s="83" t="s">
        <v>164</v>
      </c>
      <c r="M58" s="82">
        <v>2</v>
      </c>
    </row>
    <row r="59" spans="1:13" s="78" customFormat="1" ht="13.5" customHeight="1" x14ac:dyDescent="0.15">
      <c r="A59" s="80">
        <v>57</v>
      </c>
      <c r="B59" s="80">
        <v>457</v>
      </c>
      <c r="C59" s="83"/>
      <c r="D59" s="83"/>
      <c r="E59" s="83"/>
      <c r="F59" s="82"/>
      <c r="H59" s="80">
        <v>57</v>
      </c>
      <c r="I59" s="80">
        <v>459</v>
      </c>
      <c r="J59" s="83" t="s">
        <v>596</v>
      </c>
      <c r="K59" s="83" t="s">
        <v>597</v>
      </c>
      <c r="L59" s="83" t="s">
        <v>164</v>
      </c>
      <c r="M59" s="82">
        <v>1</v>
      </c>
    </row>
    <row r="60" spans="1:13" s="78" customFormat="1" ht="13.5" customHeight="1" x14ac:dyDescent="0.15">
      <c r="A60" s="80">
        <v>58</v>
      </c>
      <c r="B60" s="80">
        <v>458</v>
      </c>
      <c r="C60" s="83"/>
      <c r="D60" s="83"/>
      <c r="E60" s="83"/>
      <c r="F60" s="82"/>
      <c r="H60" s="80">
        <v>58</v>
      </c>
      <c r="I60" s="80">
        <v>460</v>
      </c>
      <c r="J60" s="83" t="s">
        <v>598</v>
      </c>
      <c r="K60" s="83" t="s">
        <v>599</v>
      </c>
      <c r="L60" s="83" t="s">
        <v>164</v>
      </c>
      <c r="M60" s="82">
        <v>1</v>
      </c>
    </row>
    <row r="61" spans="1:13" s="78" customFormat="1" ht="13.5" customHeight="1" x14ac:dyDescent="0.15">
      <c r="A61" s="80">
        <v>59</v>
      </c>
      <c r="B61" s="80">
        <v>459</v>
      </c>
      <c r="C61" s="83"/>
      <c r="D61" s="83"/>
      <c r="E61" s="83"/>
      <c r="F61" s="82"/>
      <c r="H61" s="80">
        <v>59</v>
      </c>
      <c r="I61" s="80">
        <v>461</v>
      </c>
      <c r="J61" s="83" t="s">
        <v>600</v>
      </c>
      <c r="K61" s="83" t="s">
        <v>601</v>
      </c>
      <c r="L61" s="83" t="s">
        <v>164</v>
      </c>
      <c r="M61" s="82">
        <v>1</v>
      </c>
    </row>
    <row r="62" spans="1:13" s="78" customFormat="1" ht="13.5" customHeight="1" x14ac:dyDescent="0.15">
      <c r="A62" s="80">
        <v>60</v>
      </c>
      <c r="B62" s="80">
        <v>460</v>
      </c>
      <c r="C62" s="83"/>
      <c r="D62" s="83"/>
      <c r="E62" s="83"/>
      <c r="F62" s="82"/>
      <c r="H62" s="80">
        <v>60</v>
      </c>
      <c r="I62" s="80">
        <v>462</v>
      </c>
      <c r="J62" s="83" t="s">
        <v>602</v>
      </c>
      <c r="K62" s="83" t="s">
        <v>603</v>
      </c>
      <c r="L62" s="83" t="s">
        <v>164</v>
      </c>
      <c r="M62" s="82">
        <v>1</v>
      </c>
    </row>
    <row r="63" spans="1:13" s="78" customFormat="1" ht="13.5" customHeight="1" x14ac:dyDescent="0.15">
      <c r="A63" s="80">
        <v>61</v>
      </c>
      <c r="B63" s="80">
        <v>461</v>
      </c>
      <c r="C63" s="83"/>
      <c r="D63" s="83"/>
      <c r="E63" s="83"/>
      <c r="F63" s="82"/>
      <c r="H63" s="80">
        <v>61</v>
      </c>
      <c r="I63" s="80">
        <v>463</v>
      </c>
      <c r="J63" s="83" t="s">
        <v>604</v>
      </c>
      <c r="K63" s="83" t="s">
        <v>605</v>
      </c>
      <c r="L63" s="83" t="s">
        <v>152</v>
      </c>
      <c r="M63" s="82">
        <v>1</v>
      </c>
    </row>
    <row r="64" spans="1:13" s="78" customFormat="1" ht="13.5" customHeight="1" x14ac:dyDescent="0.15">
      <c r="A64" s="80">
        <v>62</v>
      </c>
      <c r="B64" s="80">
        <v>462</v>
      </c>
      <c r="C64" s="83" t="s">
        <v>423</v>
      </c>
      <c r="D64" s="83" t="s">
        <v>325</v>
      </c>
      <c r="E64" s="83" t="s">
        <v>151</v>
      </c>
      <c r="F64" s="82">
        <v>2</v>
      </c>
      <c r="H64" s="80">
        <v>62</v>
      </c>
      <c r="I64" s="80">
        <v>464</v>
      </c>
      <c r="J64" s="83" t="s">
        <v>606</v>
      </c>
      <c r="K64" s="83" t="s">
        <v>607</v>
      </c>
      <c r="L64" s="83" t="s">
        <v>152</v>
      </c>
      <c r="M64" s="82">
        <v>1</v>
      </c>
    </row>
    <row r="65" spans="1:13" s="78" customFormat="1" ht="13.5" customHeight="1" x14ac:dyDescent="0.15">
      <c r="A65" s="80">
        <v>63</v>
      </c>
      <c r="B65" s="80">
        <v>463</v>
      </c>
      <c r="C65" s="83" t="s">
        <v>323</v>
      </c>
      <c r="D65" s="83" t="s">
        <v>324</v>
      </c>
      <c r="E65" s="83" t="s">
        <v>151</v>
      </c>
      <c r="F65" s="82">
        <v>2</v>
      </c>
      <c r="H65" s="80">
        <v>63</v>
      </c>
      <c r="I65" s="80">
        <v>465</v>
      </c>
      <c r="J65" s="83" t="s">
        <v>608</v>
      </c>
      <c r="K65" s="83" t="s">
        <v>609</v>
      </c>
      <c r="L65" s="83" t="s">
        <v>152</v>
      </c>
      <c r="M65" s="82">
        <v>1</v>
      </c>
    </row>
    <row r="66" spans="1:13" s="78" customFormat="1" ht="13.5" customHeight="1" x14ac:dyDescent="0.15">
      <c r="A66" s="80">
        <v>64</v>
      </c>
      <c r="B66" s="80">
        <v>464</v>
      </c>
      <c r="C66" s="83"/>
      <c r="D66" s="83"/>
      <c r="E66" s="83"/>
      <c r="F66" s="82"/>
      <c r="H66" s="80">
        <v>64</v>
      </c>
      <c r="I66" s="80">
        <v>466</v>
      </c>
      <c r="J66" s="83" t="s">
        <v>610</v>
      </c>
      <c r="K66" s="83" t="s">
        <v>611</v>
      </c>
      <c r="L66" s="83" t="s">
        <v>151</v>
      </c>
      <c r="M66" s="82">
        <v>1</v>
      </c>
    </row>
    <row r="67" spans="1:13" s="78" customFormat="1" ht="13.5" customHeight="1" x14ac:dyDescent="0.15">
      <c r="A67" s="80">
        <v>65</v>
      </c>
      <c r="B67" s="80">
        <v>465</v>
      </c>
      <c r="C67" s="83" t="s">
        <v>424</v>
      </c>
      <c r="D67" s="83" t="s">
        <v>425</v>
      </c>
      <c r="E67" s="83" t="s">
        <v>161</v>
      </c>
      <c r="F67" s="82">
        <v>1</v>
      </c>
      <c r="H67" s="80">
        <v>65</v>
      </c>
      <c r="I67" s="80">
        <v>467</v>
      </c>
      <c r="J67" s="83" t="s">
        <v>612</v>
      </c>
      <c r="K67" s="83" t="s">
        <v>613</v>
      </c>
      <c r="L67" s="83" t="s">
        <v>151</v>
      </c>
      <c r="M67" s="82">
        <v>1</v>
      </c>
    </row>
    <row r="68" spans="1:13" s="78" customFormat="1" ht="13.5" customHeight="1" x14ac:dyDescent="0.15">
      <c r="A68" s="80">
        <v>66</v>
      </c>
      <c r="B68" s="80">
        <v>466</v>
      </c>
      <c r="C68" s="83" t="s">
        <v>426</v>
      </c>
      <c r="D68" s="83" t="s">
        <v>336</v>
      </c>
      <c r="E68" s="83" t="s">
        <v>154</v>
      </c>
      <c r="F68" s="82">
        <v>2</v>
      </c>
      <c r="H68" s="80">
        <v>66</v>
      </c>
      <c r="I68" s="80">
        <v>468</v>
      </c>
      <c r="J68" s="83" t="s">
        <v>614</v>
      </c>
      <c r="K68" s="83" t="s">
        <v>615</v>
      </c>
      <c r="L68" s="83" t="s">
        <v>221</v>
      </c>
      <c r="M68" s="82">
        <v>1</v>
      </c>
    </row>
    <row r="69" spans="1:13" s="78" customFormat="1" ht="13.5" customHeight="1" x14ac:dyDescent="0.15">
      <c r="A69" s="80">
        <v>67</v>
      </c>
      <c r="B69" s="80">
        <v>467</v>
      </c>
      <c r="C69" s="83" t="s">
        <v>427</v>
      </c>
      <c r="D69" s="83" t="s">
        <v>341</v>
      </c>
      <c r="E69" s="83" t="s">
        <v>155</v>
      </c>
      <c r="F69" s="82">
        <v>2</v>
      </c>
      <c r="H69" s="80">
        <v>67</v>
      </c>
      <c r="I69" s="80">
        <v>469</v>
      </c>
      <c r="J69" s="83" t="s">
        <v>616</v>
      </c>
      <c r="K69" s="83" t="s">
        <v>617</v>
      </c>
      <c r="L69" s="83" t="s">
        <v>221</v>
      </c>
      <c r="M69" s="82">
        <v>1</v>
      </c>
    </row>
    <row r="70" spans="1:13" s="78" customFormat="1" ht="13.5" customHeight="1" x14ac:dyDescent="0.15">
      <c r="A70" s="80">
        <v>68</v>
      </c>
      <c r="B70" s="80">
        <v>468</v>
      </c>
      <c r="C70" s="83" t="s">
        <v>428</v>
      </c>
      <c r="D70" s="83" t="s">
        <v>340</v>
      </c>
      <c r="E70" s="83" t="s">
        <v>155</v>
      </c>
      <c r="F70" s="82">
        <v>2</v>
      </c>
      <c r="H70" s="80">
        <v>68</v>
      </c>
      <c r="I70" s="80">
        <v>470</v>
      </c>
      <c r="J70" s="83" t="s">
        <v>618</v>
      </c>
      <c r="K70" s="83" t="s">
        <v>619</v>
      </c>
      <c r="L70" s="83" t="s">
        <v>150</v>
      </c>
      <c r="M70" s="82">
        <v>1</v>
      </c>
    </row>
    <row r="71" spans="1:13" s="78" customFormat="1" ht="13.5" customHeight="1" x14ac:dyDescent="0.15">
      <c r="A71" s="80">
        <v>69</v>
      </c>
      <c r="B71" s="80">
        <v>469</v>
      </c>
      <c r="C71" s="83"/>
      <c r="D71" s="83"/>
      <c r="E71" s="83"/>
      <c r="F71" s="82"/>
      <c r="H71" s="80">
        <v>69</v>
      </c>
      <c r="I71" s="80">
        <v>471</v>
      </c>
      <c r="J71" s="83" t="s">
        <v>620</v>
      </c>
      <c r="K71" s="83" t="s">
        <v>621</v>
      </c>
      <c r="L71" s="83" t="s">
        <v>150</v>
      </c>
      <c r="M71" s="82">
        <v>1</v>
      </c>
    </row>
    <row r="72" spans="1:13" s="78" customFormat="1" ht="13.5" customHeight="1" x14ac:dyDescent="0.15">
      <c r="A72" s="80">
        <v>70</v>
      </c>
      <c r="B72" s="80">
        <v>470</v>
      </c>
      <c r="C72" s="83"/>
      <c r="D72" s="83"/>
      <c r="E72" s="83"/>
      <c r="F72" s="82"/>
      <c r="H72" s="80">
        <v>70</v>
      </c>
      <c r="I72" s="80">
        <v>472</v>
      </c>
      <c r="J72" s="83" t="s">
        <v>622</v>
      </c>
      <c r="K72" s="83" t="s">
        <v>623</v>
      </c>
      <c r="L72" s="83" t="s">
        <v>149</v>
      </c>
      <c r="M72" s="82">
        <v>1</v>
      </c>
    </row>
    <row r="73" spans="1:13" s="78" customFormat="1" ht="13.5" customHeight="1" x14ac:dyDescent="0.15">
      <c r="A73" s="80">
        <v>71</v>
      </c>
      <c r="B73" s="80">
        <v>471</v>
      </c>
      <c r="C73" s="83" t="s">
        <v>313</v>
      </c>
      <c r="D73" s="83" t="s">
        <v>314</v>
      </c>
      <c r="E73" s="83" t="s">
        <v>152</v>
      </c>
      <c r="F73" s="82">
        <v>2</v>
      </c>
      <c r="H73" s="80">
        <v>71</v>
      </c>
      <c r="I73" s="80">
        <v>473</v>
      </c>
      <c r="J73" s="83" t="s">
        <v>624</v>
      </c>
      <c r="K73" s="83" t="s">
        <v>625</v>
      </c>
      <c r="L73" s="83" t="s">
        <v>149</v>
      </c>
      <c r="M73" s="82">
        <v>1</v>
      </c>
    </row>
    <row r="74" spans="1:13" s="78" customFormat="1" ht="13.5" customHeight="1" x14ac:dyDescent="0.15">
      <c r="A74" s="80">
        <v>72</v>
      </c>
      <c r="B74" s="80">
        <v>472</v>
      </c>
      <c r="C74" s="85" t="s">
        <v>232</v>
      </c>
      <c r="D74" s="85" t="s">
        <v>233</v>
      </c>
      <c r="E74" s="85" t="s">
        <v>152</v>
      </c>
      <c r="F74" s="170">
        <v>2</v>
      </c>
      <c r="H74" s="80">
        <v>72</v>
      </c>
      <c r="I74" s="80">
        <v>474</v>
      </c>
      <c r="J74" s="83" t="s">
        <v>626</v>
      </c>
      <c r="K74" s="83" t="s">
        <v>627</v>
      </c>
      <c r="L74" s="83" t="s">
        <v>149</v>
      </c>
      <c r="M74" s="82">
        <v>1</v>
      </c>
    </row>
    <row r="75" spans="1:13" s="78" customFormat="1" ht="13.5" customHeight="1" x14ac:dyDescent="0.15">
      <c r="A75" s="80">
        <v>73</v>
      </c>
      <c r="B75" s="80">
        <v>473</v>
      </c>
      <c r="C75" s="83" t="s">
        <v>317</v>
      </c>
      <c r="D75" s="85" t="s">
        <v>318</v>
      </c>
      <c r="E75" s="85" t="s">
        <v>152</v>
      </c>
      <c r="F75" s="82">
        <v>2</v>
      </c>
      <c r="H75" s="80">
        <v>73</v>
      </c>
      <c r="I75" s="80">
        <v>475</v>
      </c>
      <c r="J75" s="83" t="s">
        <v>628</v>
      </c>
      <c r="K75" s="83" t="s">
        <v>629</v>
      </c>
      <c r="L75" s="83" t="s">
        <v>149</v>
      </c>
      <c r="M75" s="82">
        <v>1</v>
      </c>
    </row>
    <row r="76" spans="1:13" s="78" customFormat="1" ht="13.5" customHeight="1" x14ac:dyDescent="0.15">
      <c r="A76" s="80">
        <v>74</v>
      </c>
      <c r="B76" s="80">
        <v>474</v>
      </c>
      <c r="C76" s="83" t="s">
        <v>315</v>
      </c>
      <c r="D76" s="85" t="s">
        <v>316</v>
      </c>
      <c r="E76" s="85" t="s">
        <v>152</v>
      </c>
      <c r="F76" s="82">
        <v>2</v>
      </c>
      <c r="H76" s="80">
        <v>74</v>
      </c>
      <c r="I76" s="80">
        <v>476</v>
      </c>
      <c r="J76" s="83" t="s">
        <v>630</v>
      </c>
      <c r="K76" s="83" t="s">
        <v>631</v>
      </c>
      <c r="L76" s="83" t="s">
        <v>151</v>
      </c>
      <c r="M76" s="82">
        <v>1</v>
      </c>
    </row>
    <row r="77" spans="1:13" s="78" customFormat="1" ht="13.5" customHeight="1" x14ac:dyDescent="0.15">
      <c r="A77" s="80">
        <v>75</v>
      </c>
      <c r="B77" s="80">
        <v>475</v>
      </c>
      <c r="C77" s="83" t="s">
        <v>429</v>
      </c>
      <c r="D77" s="83" t="s">
        <v>293</v>
      </c>
      <c r="E77" s="83" t="s">
        <v>156</v>
      </c>
      <c r="F77" s="82">
        <v>2</v>
      </c>
      <c r="H77" s="80">
        <v>75</v>
      </c>
      <c r="I77" s="80">
        <v>477</v>
      </c>
      <c r="J77" s="83" t="s">
        <v>632</v>
      </c>
      <c r="K77" s="83" t="s">
        <v>633</v>
      </c>
      <c r="L77" s="83" t="s">
        <v>157</v>
      </c>
      <c r="M77" s="82">
        <v>1</v>
      </c>
    </row>
    <row r="78" spans="1:13" s="78" customFormat="1" ht="13.5" customHeight="1" x14ac:dyDescent="0.15">
      <c r="A78" s="80">
        <v>76</v>
      </c>
      <c r="B78" s="80">
        <v>476</v>
      </c>
      <c r="C78" s="83" t="s">
        <v>430</v>
      </c>
      <c r="D78" s="83" t="s">
        <v>431</v>
      </c>
      <c r="E78" s="83" t="s">
        <v>156</v>
      </c>
      <c r="F78" s="82">
        <v>2</v>
      </c>
      <c r="H78" s="80">
        <v>76</v>
      </c>
      <c r="I78" s="80">
        <v>478</v>
      </c>
      <c r="J78" s="83" t="s">
        <v>634</v>
      </c>
      <c r="K78" s="83" t="s">
        <v>635</v>
      </c>
      <c r="L78" s="83" t="s">
        <v>152</v>
      </c>
      <c r="M78" s="82">
        <v>1</v>
      </c>
    </row>
    <row r="79" spans="1:13" s="78" customFormat="1" ht="13.5" customHeight="1" x14ac:dyDescent="0.15">
      <c r="A79" s="80">
        <v>77</v>
      </c>
      <c r="B79" s="80">
        <v>477</v>
      </c>
      <c r="C79" s="83"/>
      <c r="D79" s="83"/>
      <c r="E79" s="83"/>
      <c r="F79" s="82"/>
      <c r="H79" s="80">
        <v>77</v>
      </c>
      <c r="I79" s="80">
        <v>479</v>
      </c>
      <c r="J79" s="83"/>
      <c r="K79" s="83"/>
      <c r="L79" s="83"/>
      <c r="M79" s="82"/>
    </row>
    <row r="80" spans="1:13" s="78" customFormat="1" ht="13.5" customHeight="1" x14ac:dyDescent="0.15">
      <c r="A80" s="80">
        <v>78</v>
      </c>
      <c r="B80" s="80">
        <v>478</v>
      </c>
      <c r="C80" s="83"/>
      <c r="D80" s="83"/>
      <c r="E80" s="83"/>
      <c r="F80" s="82"/>
      <c r="H80" s="80">
        <v>78</v>
      </c>
      <c r="I80" s="80">
        <v>480</v>
      </c>
      <c r="J80" s="83" t="s">
        <v>636</v>
      </c>
      <c r="K80" s="83" t="s">
        <v>637</v>
      </c>
      <c r="L80" s="83" t="s">
        <v>152</v>
      </c>
      <c r="M80" s="82">
        <v>1</v>
      </c>
    </row>
    <row r="81" spans="1:13" s="78" customFormat="1" ht="13.5" customHeight="1" x14ac:dyDescent="0.15">
      <c r="A81" s="80">
        <v>79</v>
      </c>
      <c r="B81" s="80">
        <v>479</v>
      </c>
      <c r="C81" s="83" t="s">
        <v>279</v>
      </c>
      <c r="D81" s="83" t="s">
        <v>280</v>
      </c>
      <c r="E81" s="83" t="s">
        <v>221</v>
      </c>
      <c r="F81" s="82">
        <v>2</v>
      </c>
      <c r="H81" s="80">
        <v>79</v>
      </c>
      <c r="I81" s="80">
        <v>481</v>
      </c>
      <c r="J81" s="83" t="s">
        <v>638</v>
      </c>
      <c r="K81" s="83" t="s">
        <v>639</v>
      </c>
      <c r="L81" s="83" t="s">
        <v>149</v>
      </c>
      <c r="M81" s="82">
        <v>1</v>
      </c>
    </row>
    <row r="82" spans="1:13" s="78" customFormat="1" ht="13.5" customHeight="1" x14ac:dyDescent="0.15">
      <c r="A82" s="80">
        <v>80</v>
      </c>
      <c r="B82" s="80">
        <v>480</v>
      </c>
      <c r="C82" s="83" t="s">
        <v>319</v>
      </c>
      <c r="D82" s="83" t="s">
        <v>320</v>
      </c>
      <c r="E82" s="83" t="s">
        <v>221</v>
      </c>
      <c r="F82" s="82">
        <v>2</v>
      </c>
      <c r="H82" s="80">
        <v>80</v>
      </c>
      <c r="I82" s="80">
        <v>482</v>
      </c>
      <c r="J82" s="83" t="s">
        <v>640</v>
      </c>
      <c r="K82" s="83" t="s">
        <v>641</v>
      </c>
      <c r="L82" s="83" t="s">
        <v>149</v>
      </c>
      <c r="M82" s="82">
        <v>1</v>
      </c>
    </row>
    <row r="83" spans="1:13" s="78" customFormat="1" ht="13.5" customHeight="1" x14ac:dyDescent="0.15">
      <c r="A83" s="80">
        <v>81</v>
      </c>
      <c r="B83" s="80">
        <v>481</v>
      </c>
      <c r="C83" s="83" t="s">
        <v>321</v>
      </c>
      <c r="D83" s="83" t="s">
        <v>322</v>
      </c>
      <c r="E83" s="83" t="s">
        <v>221</v>
      </c>
      <c r="F83" s="82">
        <v>2</v>
      </c>
      <c r="H83" s="80">
        <v>81</v>
      </c>
      <c r="I83" s="80">
        <v>483</v>
      </c>
      <c r="J83" s="83" t="s">
        <v>642</v>
      </c>
      <c r="K83" s="83" t="s">
        <v>643</v>
      </c>
      <c r="L83" s="83" t="s">
        <v>221</v>
      </c>
      <c r="M83" s="82">
        <v>1</v>
      </c>
    </row>
    <row r="84" spans="1:13" s="78" customFormat="1" ht="13.5" customHeight="1" x14ac:dyDescent="0.15">
      <c r="A84" s="80">
        <v>82</v>
      </c>
      <c r="B84" s="80">
        <v>482</v>
      </c>
      <c r="C84" s="83"/>
      <c r="D84" s="83"/>
      <c r="E84" s="83"/>
      <c r="F84" s="82"/>
      <c r="H84" s="80">
        <v>82</v>
      </c>
      <c r="I84" s="80">
        <v>484</v>
      </c>
      <c r="J84" s="83" t="s">
        <v>644</v>
      </c>
      <c r="K84" s="83" t="s">
        <v>645</v>
      </c>
      <c r="L84" s="83" t="s">
        <v>221</v>
      </c>
      <c r="M84" s="82">
        <v>1</v>
      </c>
    </row>
    <row r="85" spans="1:13" s="78" customFormat="1" ht="13.5" customHeight="1" x14ac:dyDescent="0.15">
      <c r="A85" s="80">
        <v>83</v>
      </c>
      <c r="B85" s="80">
        <v>483</v>
      </c>
      <c r="C85" s="83"/>
      <c r="D85" s="83"/>
      <c r="E85" s="83"/>
      <c r="F85" s="82"/>
      <c r="H85" s="80">
        <v>83</v>
      </c>
      <c r="I85" s="80">
        <v>485</v>
      </c>
      <c r="J85" s="83" t="s">
        <v>646</v>
      </c>
      <c r="K85" s="83" t="s">
        <v>647</v>
      </c>
      <c r="L85" s="83" t="s">
        <v>220</v>
      </c>
      <c r="M85" s="82">
        <v>1</v>
      </c>
    </row>
    <row r="86" spans="1:13" s="78" customFormat="1" ht="13.5" customHeight="1" x14ac:dyDescent="0.15">
      <c r="A86" s="80">
        <v>84</v>
      </c>
      <c r="B86" s="80">
        <v>484</v>
      </c>
      <c r="C86" s="83" t="s">
        <v>432</v>
      </c>
      <c r="D86" s="83" t="s">
        <v>343</v>
      </c>
      <c r="E86" s="83" t="s">
        <v>163</v>
      </c>
      <c r="F86" s="82">
        <v>2</v>
      </c>
      <c r="H86" s="80">
        <v>84</v>
      </c>
      <c r="I86" s="80">
        <v>486</v>
      </c>
      <c r="J86" s="83" t="s">
        <v>648</v>
      </c>
      <c r="K86" s="83" t="s">
        <v>649</v>
      </c>
      <c r="L86" s="83" t="s">
        <v>220</v>
      </c>
      <c r="M86" s="82">
        <v>1</v>
      </c>
    </row>
    <row r="87" spans="1:13" s="78" customFormat="1" ht="13.5" customHeight="1" x14ac:dyDescent="0.15">
      <c r="A87" s="80">
        <v>85</v>
      </c>
      <c r="B87" s="80">
        <v>485</v>
      </c>
      <c r="C87" s="83" t="s">
        <v>433</v>
      </c>
      <c r="D87" s="83" t="s">
        <v>326</v>
      </c>
      <c r="E87" s="83" t="s">
        <v>163</v>
      </c>
      <c r="F87" s="82">
        <v>2</v>
      </c>
      <c r="H87" s="80">
        <v>85</v>
      </c>
      <c r="I87" s="80">
        <v>487</v>
      </c>
      <c r="J87" s="83" t="s">
        <v>650</v>
      </c>
      <c r="K87" s="83" t="s">
        <v>651</v>
      </c>
      <c r="L87" s="83" t="s">
        <v>220</v>
      </c>
      <c r="M87" s="82">
        <v>1</v>
      </c>
    </row>
    <row r="88" spans="1:13" s="78" customFormat="1" ht="13.5" customHeight="1" x14ac:dyDescent="0.15">
      <c r="A88" s="80">
        <v>86</v>
      </c>
      <c r="B88" s="80">
        <v>486</v>
      </c>
      <c r="C88" s="83" t="s">
        <v>434</v>
      </c>
      <c r="D88" s="83" t="s">
        <v>435</v>
      </c>
      <c r="E88" s="83" t="s">
        <v>163</v>
      </c>
      <c r="F88" s="82">
        <v>1</v>
      </c>
      <c r="H88" s="80">
        <v>86</v>
      </c>
      <c r="I88" s="80">
        <v>488</v>
      </c>
      <c r="J88" s="83" t="s">
        <v>652</v>
      </c>
      <c r="K88" s="83" t="s">
        <v>653</v>
      </c>
      <c r="L88" s="83" t="s">
        <v>148</v>
      </c>
      <c r="M88" s="82">
        <v>1</v>
      </c>
    </row>
    <row r="89" spans="1:13" s="78" customFormat="1" ht="13.5" customHeight="1" x14ac:dyDescent="0.15">
      <c r="A89" s="80">
        <v>87</v>
      </c>
      <c r="B89" s="80">
        <v>487</v>
      </c>
      <c r="C89" s="83" t="s">
        <v>436</v>
      </c>
      <c r="D89" s="83" t="s">
        <v>437</v>
      </c>
      <c r="E89" s="83" t="s">
        <v>163</v>
      </c>
      <c r="F89" s="82">
        <v>1</v>
      </c>
      <c r="H89" s="80">
        <v>87</v>
      </c>
      <c r="I89" s="80">
        <v>489</v>
      </c>
      <c r="J89" s="83" t="s">
        <v>654</v>
      </c>
      <c r="K89" s="83" t="s">
        <v>655</v>
      </c>
      <c r="L89" s="83" t="s">
        <v>149</v>
      </c>
      <c r="M89" s="82">
        <v>1</v>
      </c>
    </row>
    <row r="90" spans="1:13" s="78" customFormat="1" ht="13.5" customHeight="1" x14ac:dyDescent="0.15">
      <c r="A90" s="80">
        <v>88</v>
      </c>
      <c r="B90" s="80">
        <v>488</v>
      </c>
      <c r="C90" s="83" t="s">
        <v>438</v>
      </c>
      <c r="D90" s="83" t="s">
        <v>439</v>
      </c>
      <c r="E90" s="83" t="s">
        <v>163</v>
      </c>
      <c r="F90" s="82">
        <v>1</v>
      </c>
      <c r="H90" s="80">
        <v>88</v>
      </c>
      <c r="I90" s="80">
        <v>490</v>
      </c>
      <c r="J90" s="83" t="s">
        <v>656</v>
      </c>
      <c r="K90" s="83" t="s">
        <v>657</v>
      </c>
      <c r="L90" s="83" t="s">
        <v>152</v>
      </c>
      <c r="M90" s="82">
        <v>1</v>
      </c>
    </row>
    <row r="91" spans="1:13" s="78" customFormat="1" ht="13.5" customHeight="1" x14ac:dyDescent="0.15">
      <c r="A91" s="80">
        <v>89</v>
      </c>
      <c r="B91" s="80">
        <v>489</v>
      </c>
      <c r="C91" s="83"/>
      <c r="D91" s="83"/>
      <c r="E91" s="83"/>
      <c r="F91" s="82"/>
      <c r="H91" s="80">
        <v>89</v>
      </c>
      <c r="I91" s="80">
        <v>492</v>
      </c>
      <c r="J91" s="83" t="s">
        <v>658</v>
      </c>
      <c r="K91" s="83" t="s">
        <v>659</v>
      </c>
      <c r="L91" s="83" t="s">
        <v>151</v>
      </c>
      <c r="M91" s="82">
        <v>1</v>
      </c>
    </row>
    <row r="92" spans="1:13" s="78" customFormat="1" ht="13.5" customHeight="1" x14ac:dyDescent="0.15">
      <c r="A92" s="80">
        <v>90</v>
      </c>
      <c r="B92" s="80">
        <v>490</v>
      </c>
      <c r="C92" s="83"/>
      <c r="D92" s="83"/>
      <c r="E92" s="83"/>
      <c r="F92" s="82"/>
      <c r="H92" s="80">
        <v>90</v>
      </c>
      <c r="I92" s="80">
        <v>493</v>
      </c>
      <c r="J92" s="83" t="s">
        <v>660</v>
      </c>
      <c r="K92" s="83" t="s">
        <v>661</v>
      </c>
      <c r="L92" s="83" t="s">
        <v>151</v>
      </c>
      <c r="M92" s="82">
        <v>1</v>
      </c>
    </row>
    <row r="93" spans="1:13" s="78" customFormat="1" ht="13.5" customHeight="1" x14ac:dyDescent="0.15">
      <c r="A93" s="80">
        <v>91</v>
      </c>
      <c r="B93" s="80">
        <v>491</v>
      </c>
      <c r="C93" s="83"/>
      <c r="D93" s="83"/>
      <c r="E93" s="83"/>
      <c r="F93" s="82"/>
      <c r="H93" s="80">
        <v>91</v>
      </c>
      <c r="I93" s="80">
        <v>494</v>
      </c>
      <c r="J93" s="83" t="s">
        <v>662</v>
      </c>
      <c r="K93" s="83" t="s">
        <v>663</v>
      </c>
      <c r="L93" s="83" t="s">
        <v>157</v>
      </c>
      <c r="M93" s="82">
        <v>1</v>
      </c>
    </row>
    <row r="94" spans="1:13" s="78" customFormat="1" ht="13.5" customHeight="1" x14ac:dyDescent="0.15">
      <c r="A94" s="80">
        <v>92</v>
      </c>
      <c r="B94" s="80">
        <v>492</v>
      </c>
      <c r="C94" s="83"/>
      <c r="D94" s="83"/>
      <c r="E94" s="83"/>
      <c r="F94" s="82"/>
      <c r="H94" s="80">
        <v>92</v>
      </c>
      <c r="I94" s="80"/>
      <c r="J94" s="83"/>
      <c r="K94" s="83"/>
      <c r="L94" s="83"/>
      <c r="M94" s="82"/>
    </row>
    <row r="95" spans="1:13" s="78" customFormat="1" ht="13.5" customHeight="1" x14ac:dyDescent="0.15">
      <c r="A95" s="80">
        <v>93</v>
      </c>
      <c r="B95" s="80">
        <v>493</v>
      </c>
      <c r="C95" s="83"/>
      <c r="D95" s="83"/>
      <c r="E95" s="83"/>
      <c r="F95" s="82"/>
      <c r="H95" s="80">
        <v>93</v>
      </c>
      <c r="I95" s="80"/>
      <c r="J95" s="83"/>
      <c r="K95" s="83"/>
      <c r="L95" s="83"/>
      <c r="M95" s="82"/>
    </row>
    <row r="96" spans="1:13" s="78" customFormat="1" ht="13.5" customHeight="1" x14ac:dyDescent="0.15">
      <c r="A96" s="80">
        <v>94</v>
      </c>
      <c r="B96" s="80">
        <v>494</v>
      </c>
      <c r="C96" s="83"/>
      <c r="D96" s="83"/>
      <c r="E96" s="83"/>
      <c r="F96" s="82"/>
      <c r="H96" s="80">
        <v>94</v>
      </c>
      <c r="I96" s="80"/>
      <c r="J96" s="83"/>
      <c r="K96" s="83"/>
      <c r="L96" s="83"/>
      <c r="M96" s="82"/>
    </row>
    <row r="97" spans="1:13" s="78" customFormat="1" ht="13.5" customHeight="1" x14ac:dyDescent="0.15">
      <c r="A97" s="80">
        <v>95</v>
      </c>
      <c r="B97" s="80">
        <v>495</v>
      </c>
      <c r="C97" s="83"/>
      <c r="D97" s="83"/>
      <c r="E97" s="83"/>
      <c r="F97" s="82"/>
      <c r="H97" s="80">
        <v>95</v>
      </c>
      <c r="I97" s="80"/>
      <c r="J97" s="83"/>
      <c r="K97" s="83"/>
      <c r="L97" s="83"/>
      <c r="M97" s="82"/>
    </row>
    <row r="98" spans="1:13" s="78" customFormat="1" ht="13.5" customHeight="1" x14ac:dyDescent="0.15">
      <c r="A98" s="80">
        <v>96</v>
      </c>
      <c r="B98" s="80">
        <v>496</v>
      </c>
      <c r="C98" s="83"/>
      <c r="D98" s="83"/>
      <c r="E98" s="83"/>
      <c r="F98" s="82"/>
      <c r="H98" s="80">
        <v>96</v>
      </c>
      <c r="I98" s="80"/>
      <c r="J98" s="83"/>
      <c r="K98" s="83"/>
      <c r="L98" s="83"/>
      <c r="M98" s="82"/>
    </row>
    <row r="99" spans="1:13" s="78" customFormat="1" ht="13.5" customHeight="1" x14ac:dyDescent="0.15">
      <c r="A99" s="80">
        <v>97</v>
      </c>
      <c r="B99" s="80">
        <v>497</v>
      </c>
      <c r="C99" s="83"/>
      <c r="D99" s="83"/>
      <c r="E99" s="83"/>
      <c r="F99" s="82"/>
      <c r="H99" s="80">
        <v>97</v>
      </c>
      <c r="I99" s="80"/>
      <c r="J99" s="83"/>
      <c r="K99" s="83"/>
      <c r="L99" s="83"/>
      <c r="M99" s="82"/>
    </row>
    <row r="100" spans="1:13" s="78" customFormat="1" ht="13.5" customHeight="1" x14ac:dyDescent="0.15">
      <c r="A100" s="80">
        <v>98</v>
      </c>
      <c r="B100" s="80">
        <v>498</v>
      </c>
      <c r="C100" s="83"/>
      <c r="D100" s="85"/>
      <c r="E100" s="85"/>
      <c r="F100" s="82"/>
      <c r="H100" s="80">
        <v>98</v>
      </c>
      <c r="I100" s="80"/>
      <c r="J100" s="83"/>
      <c r="K100" s="83"/>
      <c r="L100" s="83"/>
      <c r="M100" s="82"/>
    </row>
    <row r="101" spans="1:13" s="78" customFormat="1" ht="13.5" customHeight="1" x14ac:dyDescent="0.15">
      <c r="A101" s="80">
        <v>99</v>
      </c>
      <c r="B101" s="80">
        <v>499</v>
      </c>
      <c r="C101" s="83"/>
      <c r="D101" s="85"/>
      <c r="E101" s="85"/>
      <c r="F101" s="82"/>
      <c r="H101" s="80">
        <v>99</v>
      </c>
      <c r="I101" s="80"/>
      <c r="J101" s="83"/>
      <c r="K101" s="83"/>
      <c r="L101" s="83"/>
      <c r="M101" s="82"/>
    </row>
    <row r="102" spans="1:13" s="78" customFormat="1" ht="13.5" customHeight="1" x14ac:dyDescent="0.15">
      <c r="A102" s="80">
        <v>100</v>
      </c>
      <c r="B102" s="80">
        <v>500</v>
      </c>
      <c r="C102" s="83"/>
      <c r="D102" s="83"/>
      <c r="E102" s="83"/>
      <c r="F102" s="82"/>
      <c r="H102" s="80">
        <v>100</v>
      </c>
      <c r="I102" s="80"/>
      <c r="J102" s="83"/>
      <c r="K102" s="83"/>
      <c r="L102" s="83"/>
      <c r="M102" s="82"/>
    </row>
    <row r="103" spans="1:13" s="78" customFormat="1" ht="13.5" customHeight="1" x14ac:dyDescent="0.15">
      <c r="A103" s="80">
        <v>101</v>
      </c>
      <c r="B103" s="80">
        <v>501</v>
      </c>
      <c r="C103" s="83"/>
      <c r="D103" s="83"/>
      <c r="E103" s="83"/>
      <c r="F103" s="82"/>
      <c r="H103" s="80">
        <v>101</v>
      </c>
      <c r="I103" s="80"/>
      <c r="J103" s="83"/>
      <c r="K103" s="83"/>
      <c r="L103" s="83"/>
      <c r="M103" s="82"/>
    </row>
    <row r="104" spans="1:13" s="78" customFormat="1" ht="13.5" customHeight="1" x14ac:dyDescent="0.15">
      <c r="A104" s="80">
        <v>102</v>
      </c>
      <c r="B104" s="80">
        <v>502</v>
      </c>
      <c r="C104" s="83"/>
      <c r="D104" s="85"/>
      <c r="E104" s="85"/>
      <c r="F104" s="82"/>
      <c r="H104" s="80">
        <v>102</v>
      </c>
      <c r="I104" s="80"/>
      <c r="J104" s="83"/>
      <c r="K104" s="83"/>
      <c r="L104" s="83"/>
      <c r="M104" s="82"/>
    </row>
    <row r="105" spans="1:13" s="78" customFormat="1" ht="13.5" customHeight="1" x14ac:dyDescent="0.15">
      <c r="A105" s="80">
        <v>103</v>
      </c>
      <c r="B105" s="80">
        <v>503</v>
      </c>
      <c r="C105" s="83"/>
      <c r="D105" s="85"/>
      <c r="E105" s="85"/>
      <c r="F105" s="82"/>
      <c r="H105" s="80">
        <v>103</v>
      </c>
      <c r="I105" s="80"/>
      <c r="J105" s="83"/>
      <c r="K105" s="83"/>
      <c r="L105" s="83"/>
      <c r="M105" s="82"/>
    </row>
    <row r="106" spans="1:13" s="78" customFormat="1" ht="13.5" customHeight="1" x14ac:dyDescent="0.15">
      <c r="A106" s="80">
        <v>104</v>
      </c>
      <c r="B106" s="80">
        <v>504</v>
      </c>
      <c r="C106" s="83" t="s">
        <v>234</v>
      </c>
      <c r="D106" s="85" t="s">
        <v>235</v>
      </c>
      <c r="E106" s="85" t="s">
        <v>164</v>
      </c>
      <c r="F106" s="82">
        <v>2</v>
      </c>
      <c r="H106" s="80">
        <v>104</v>
      </c>
      <c r="I106" s="80"/>
      <c r="J106" s="83"/>
      <c r="K106" s="83"/>
      <c r="L106" s="83"/>
      <c r="M106" s="82"/>
    </row>
    <row r="107" spans="1:13" s="78" customFormat="1" ht="13.5" customHeight="1" x14ac:dyDescent="0.15">
      <c r="A107" s="80">
        <v>105</v>
      </c>
      <c r="B107" s="80">
        <v>505</v>
      </c>
      <c r="C107" s="83" t="s">
        <v>236</v>
      </c>
      <c r="D107" s="85" t="s">
        <v>237</v>
      </c>
      <c r="E107" s="85" t="s">
        <v>164</v>
      </c>
      <c r="F107" s="82">
        <v>2</v>
      </c>
      <c r="H107" s="80">
        <v>105</v>
      </c>
      <c r="I107" s="80"/>
      <c r="J107" s="83"/>
      <c r="K107" s="83"/>
      <c r="L107" s="83"/>
      <c r="M107" s="82"/>
    </row>
    <row r="108" spans="1:13" s="78" customFormat="1" ht="13.5" customHeight="1" x14ac:dyDescent="0.15">
      <c r="A108" s="80">
        <v>106</v>
      </c>
      <c r="B108" s="80">
        <v>506</v>
      </c>
      <c r="C108" s="83" t="s">
        <v>238</v>
      </c>
      <c r="D108" s="83" t="s">
        <v>239</v>
      </c>
      <c r="E108" s="83" t="s">
        <v>164</v>
      </c>
      <c r="F108" s="82">
        <v>2</v>
      </c>
      <c r="H108" s="80">
        <v>106</v>
      </c>
      <c r="I108" s="80"/>
      <c r="J108" s="83"/>
      <c r="K108" s="83"/>
      <c r="L108" s="83"/>
      <c r="M108" s="82"/>
    </row>
    <row r="109" spans="1:13" s="78" customFormat="1" ht="13.5" customHeight="1" x14ac:dyDescent="0.15">
      <c r="A109" s="80">
        <v>107</v>
      </c>
      <c r="B109" s="80">
        <v>507</v>
      </c>
      <c r="C109" s="83" t="s">
        <v>240</v>
      </c>
      <c r="D109" s="83" t="s">
        <v>241</v>
      </c>
      <c r="E109" s="83" t="s">
        <v>164</v>
      </c>
      <c r="F109" s="82">
        <v>2</v>
      </c>
      <c r="H109" s="80">
        <v>107</v>
      </c>
      <c r="I109" s="80"/>
      <c r="J109" s="83"/>
      <c r="K109" s="83"/>
      <c r="L109" s="83"/>
      <c r="M109" s="82"/>
    </row>
    <row r="110" spans="1:13" s="78" customFormat="1" ht="13.5" customHeight="1" x14ac:dyDescent="0.15">
      <c r="A110" s="80">
        <v>108</v>
      </c>
      <c r="B110" s="80">
        <v>508</v>
      </c>
      <c r="C110" s="83" t="s">
        <v>242</v>
      </c>
      <c r="D110" s="83" t="s">
        <v>243</v>
      </c>
      <c r="E110" s="83" t="s">
        <v>164</v>
      </c>
      <c r="F110" s="82">
        <v>2</v>
      </c>
      <c r="H110" s="80">
        <v>108</v>
      </c>
      <c r="I110" s="80"/>
      <c r="J110" s="83"/>
      <c r="K110" s="83"/>
      <c r="L110" s="83"/>
      <c r="M110" s="82"/>
    </row>
    <row r="111" spans="1:13" s="78" customFormat="1" ht="13.5" customHeight="1" x14ac:dyDescent="0.15">
      <c r="A111" s="80">
        <v>109</v>
      </c>
      <c r="B111" s="80">
        <v>509</v>
      </c>
      <c r="C111" s="83" t="s">
        <v>246</v>
      </c>
      <c r="D111" s="85" t="s">
        <v>247</v>
      </c>
      <c r="E111" s="85" t="s">
        <v>164</v>
      </c>
      <c r="F111" s="82">
        <v>2</v>
      </c>
      <c r="H111" s="80">
        <v>109</v>
      </c>
      <c r="I111" s="80"/>
      <c r="J111" s="83"/>
      <c r="K111" s="83"/>
      <c r="L111" s="83"/>
      <c r="M111" s="82"/>
    </row>
    <row r="112" spans="1:13" s="78" customFormat="1" ht="13.5" customHeight="1" x14ac:dyDescent="0.15">
      <c r="A112" s="80">
        <v>110</v>
      </c>
      <c r="B112" s="80">
        <v>510</v>
      </c>
      <c r="C112" s="83" t="s">
        <v>244</v>
      </c>
      <c r="D112" s="85" t="s">
        <v>245</v>
      </c>
      <c r="E112" s="85" t="s">
        <v>164</v>
      </c>
      <c r="F112" s="82">
        <v>2</v>
      </c>
      <c r="H112" s="80">
        <v>110</v>
      </c>
      <c r="I112" s="80"/>
      <c r="J112" s="83"/>
      <c r="K112" s="83"/>
      <c r="L112" s="83"/>
      <c r="M112" s="82"/>
    </row>
    <row r="113" spans="1:13" s="78" customFormat="1" ht="13.5" customHeight="1" x14ac:dyDescent="0.15">
      <c r="A113" s="80">
        <v>111</v>
      </c>
      <c r="B113" s="80">
        <v>511</v>
      </c>
      <c r="C113" s="83" t="s">
        <v>248</v>
      </c>
      <c r="D113" s="85" t="s">
        <v>249</v>
      </c>
      <c r="E113" s="85" t="s">
        <v>164</v>
      </c>
      <c r="F113" s="82">
        <v>2</v>
      </c>
      <c r="H113" s="80">
        <v>111</v>
      </c>
      <c r="I113" s="80"/>
      <c r="J113" s="83"/>
      <c r="K113" s="83"/>
      <c r="L113" s="83"/>
      <c r="M113" s="82"/>
    </row>
    <row r="114" spans="1:13" s="78" customFormat="1" ht="13.5" customHeight="1" x14ac:dyDescent="0.15">
      <c r="A114" s="80">
        <v>112</v>
      </c>
      <c r="B114" s="80">
        <v>512</v>
      </c>
      <c r="C114" s="83" t="s">
        <v>250</v>
      </c>
      <c r="D114" s="85" t="s">
        <v>251</v>
      </c>
      <c r="E114" s="85" t="s">
        <v>164</v>
      </c>
      <c r="F114" s="82">
        <v>2</v>
      </c>
      <c r="H114" s="80">
        <v>112</v>
      </c>
      <c r="I114" s="80"/>
      <c r="J114" s="83"/>
      <c r="K114" s="83"/>
      <c r="L114" s="83"/>
      <c r="M114" s="82"/>
    </row>
    <row r="115" spans="1:13" s="78" customFormat="1" ht="13.5" customHeight="1" x14ac:dyDescent="0.15">
      <c r="A115" s="80">
        <v>113</v>
      </c>
      <c r="B115" s="80">
        <v>513</v>
      </c>
      <c r="C115" s="83" t="s">
        <v>440</v>
      </c>
      <c r="D115" s="85" t="s">
        <v>252</v>
      </c>
      <c r="E115" s="85" t="s">
        <v>164</v>
      </c>
      <c r="F115" s="82">
        <v>2</v>
      </c>
      <c r="H115" s="80">
        <v>113</v>
      </c>
      <c r="I115" s="80"/>
      <c r="J115" s="83"/>
      <c r="K115" s="83"/>
      <c r="L115" s="83"/>
      <c r="M115" s="82"/>
    </row>
    <row r="116" spans="1:13" s="78" customFormat="1" ht="13.5" customHeight="1" x14ac:dyDescent="0.15">
      <c r="A116" s="80">
        <v>114</v>
      </c>
      <c r="B116" s="80">
        <v>514</v>
      </c>
      <c r="C116" s="83" t="s">
        <v>253</v>
      </c>
      <c r="D116" s="85" t="s">
        <v>254</v>
      </c>
      <c r="E116" s="85" t="s">
        <v>164</v>
      </c>
      <c r="F116" s="82">
        <v>2</v>
      </c>
      <c r="H116" s="80">
        <v>114</v>
      </c>
      <c r="I116" s="80"/>
      <c r="J116" s="83"/>
      <c r="K116" s="83"/>
      <c r="L116" s="83"/>
      <c r="M116" s="82"/>
    </row>
    <row r="117" spans="1:13" s="78" customFormat="1" ht="13.5" customHeight="1" x14ac:dyDescent="0.15">
      <c r="A117" s="80">
        <v>115</v>
      </c>
      <c r="B117" s="80">
        <v>515</v>
      </c>
      <c r="C117" s="83" t="s">
        <v>255</v>
      </c>
      <c r="D117" s="83" t="s">
        <v>256</v>
      </c>
      <c r="E117" s="83" t="s">
        <v>164</v>
      </c>
      <c r="F117" s="82">
        <v>2</v>
      </c>
      <c r="H117" s="80">
        <v>115</v>
      </c>
      <c r="I117" s="80"/>
      <c r="J117" s="83"/>
      <c r="K117" s="83"/>
      <c r="L117" s="83"/>
      <c r="M117" s="82"/>
    </row>
    <row r="118" spans="1:13" s="78" customFormat="1" ht="13.5" customHeight="1" x14ac:dyDescent="0.15">
      <c r="A118" s="80">
        <v>116</v>
      </c>
      <c r="B118" s="80">
        <v>516</v>
      </c>
      <c r="C118" s="83" t="s">
        <v>257</v>
      </c>
      <c r="D118" s="83" t="s">
        <v>258</v>
      </c>
      <c r="E118" s="83" t="s">
        <v>164</v>
      </c>
      <c r="F118" s="82">
        <v>2</v>
      </c>
      <c r="H118" s="80">
        <v>116</v>
      </c>
      <c r="I118" s="80"/>
      <c r="J118" s="83"/>
      <c r="K118" s="83"/>
      <c r="L118" s="83"/>
      <c r="M118" s="82"/>
    </row>
    <row r="119" spans="1:13" s="78" customFormat="1" ht="13.5" customHeight="1" x14ac:dyDescent="0.15">
      <c r="A119" s="80">
        <v>117</v>
      </c>
      <c r="B119" s="80">
        <v>517</v>
      </c>
      <c r="C119" s="83" t="s">
        <v>259</v>
      </c>
      <c r="D119" s="83" t="s">
        <v>260</v>
      </c>
      <c r="E119" s="83" t="s">
        <v>164</v>
      </c>
      <c r="F119" s="82">
        <v>2</v>
      </c>
      <c r="H119" s="80">
        <v>117</v>
      </c>
      <c r="I119" s="80"/>
      <c r="J119" s="83"/>
      <c r="K119" s="83"/>
      <c r="L119" s="83"/>
      <c r="M119" s="82"/>
    </row>
    <row r="120" spans="1:13" s="78" customFormat="1" ht="13.5" customHeight="1" x14ac:dyDescent="0.15">
      <c r="A120" s="80">
        <v>118</v>
      </c>
      <c r="B120" s="80">
        <v>518</v>
      </c>
      <c r="C120" s="83" t="s">
        <v>261</v>
      </c>
      <c r="D120" s="83" t="s">
        <v>262</v>
      </c>
      <c r="E120" s="83" t="s">
        <v>164</v>
      </c>
      <c r="F120" s="82">
        <v>2</v>
      </c>
      <c r="H120" s="80">
        <v>118</v>
      </c>
      <c r="I120" s="80"/>
      <c r="J120" s="83"/>
      <c r="K120" s="83"/>
      <c r="L120" s="83"/>
      <c r="M120" s="82"/>
    </row>
    <row r="121" spans="1:13" s="78" customFormat="1" ht="13.5" customHeight="1" x14ac:dyDescent="0.15">
      <c r="A121" s="80">
        <v>119</v>
      </c>
      <c r="B121" s="80">
        <v>519</v>
      </c>
      <c r="C121" s="83" t="s">
        <v>263</v>
      </c>
      <c r="D121" s="83" t="s">
        <v>264</v>
      </c>
      <c r="E121" s="83" t="s">
        <v>164</v>
      </c>
      <c r="F121" s="82">
        <v>2</v>
      </c>
      <c r="H121" s="80">
        <v>119</v>
      </c>
      <c r="I121" s="80"/>
      <c r="J121" s="83"/>
      <c r="K121" s="83"/>
      <c r="L121" s="83"/>
      <c r="M121" s="82"/>
    </row>
    <row r="122" spans="1:13" s="78" customFormat="1" ht="13.5" customHeight="1" x14ac:dyDescent="0.15">
      <c r="A122" s="80">
        <v>120</v>
      </c>
      <c r="B122" s="80">
        <v>520</v>
      </c>
      <c r="C122" s="83" t="s">
        <v>265</v>
      </c>
      <c r="D122" s="83" t="s">
        <v>266</v>
      </c>
      <c r="E122" s="83" t="s">
        <v>164</v>
      </c>
      <c r="F122" s="82">
        <v>2</v>
      </c>
      <c r="H122" s="80">
        <v>120</v>
      </c>
      <c r="I122" s="80"/>
      <c r="J122" s="83"/>
      <c r="K122" s="83"/>
      <c r="L122" s="83"/>
      <c r="M122" s="82"/>
    </row>
    <row r="123" spans="1:13" s="78" customFormat="1" ht="13.5" customHeight="1" x14ac:dyDescent="0.15">
      <c r="A123" s="80">
        <v>121</v>
      </c>
      <c r="B123" s="80">
        <v>521</v>
      </c>
      <c r="C123" s="83" t="s">
        <v>267</v>
      </c>
      <c r="D123" s="83" t="s">
        <v>268</v>
      </c>
      <c r="E123" s="83" t="s">
        <v>164</v>
      </c>
      <c r="F123" s="82">
        <v>2</v>
      </c>
      <c r="H123" s="80">
        <v>121</v>
      </c>
      <c r="I123" s="80"/>
      <c r="J123" s="83"/>
      <c r="K123" s="83"/>
      <c r="L123" s="83"/>
      <c r="M123" s="82"/>
    </row>
    <row r="124" spans="1:13" s="78" customFormat="1" ht="13.5" customHeight="1" x14ac:dyDescent="0.15">
      <c r="A124" s="80">
        <v>122</v>
      </c>
      <c r="B124" s="80">
        <v>522</v>
      </c>
      <c r="C124" s="83" t="s">
        <v>441</v>
      </c>
      <c r="D124" s="85" t="s">
        <v>442</v>
      </c>
      <c r="E124" s="85" t="s">
        <v>164</v>
      </c>
      <c r="F124" s="82">
        <v>1</v>
      </c>
      <c r="H124" s="80">
        <v>122</v>
      </c>
      <c r="I124" s="80"/>
      <c r="J124" s="83"/>
      <c r="K124" s="83"/>
      <c r="L124" s="83"/>
      <c r="M124" s="82"/>
    </row>
    <row r="125" spans="1:13" s="78" customFormat="1" ht="13.5" customHeight="1" x14ac:dyDescent="0.15">
      <c r="A125" s="80">
        <v>123</v>
      </c>
      <c r="B125" s="80">
        <v>523</v>
      </c>
      <c r="C125" s="83" t="s">
        <v>443</v>
      </c>
      <c r="D125" s="85" t="s">
        <v>444</v>
      </c>
      <c r="E125" s="85" t="s">
        <v>164</v>
      </c>
      <c r="F125" s="82">
        <v>1</v>
      </c>
      <c r="H125" s="80">
        <v>123</v>
      </c>
      <c r="I125" s="80"/>
      <c r="J125" s="83"/>
      <c r="K125" s="83"/>
      <c r="L125" s="83"/>
      <c r="M125" s="82"/>
    </row>
    <row r="126" spans="1:13" s="78" customFormat="1" ht="13.5" customHeight="1" x14ac:dyDescent="0.15">
      <c r="A126" s="80">
        <v>124</v>
      </c>
      <c r="B126" s="80">
        <v>524</v>
      </c>
      <c r="C126" s="83" t="s">
        <v>445</v>
      </c>
      <c r="D126" s="85" t="s">
        <v>446</v>
      </c>
      <c r="E126" s="85" t="s">
        <v>164</v>
      </c>
      <c r="F126" s="82">
        <v>1</v>
      </c>
      <c r="H126" s="80">
        <v>124</v>
      </c>
      <c r="I126" s="80"/>
      <c r="J126" s="83"/>
      <c r="K126" s="83"/>
      <c r="L126" s="83"/>
      <c r="M126" s="82"/>
    </row>
    <row r="127" spans="1:13" s="78" customFormat="1" ht="13.5" customHeight="1" x14ac:dyDescent="0.15">
      <c r="A127" s="80">
        <v>125</v>
      </c>
      <c r="B127" s="80">
        <v>525</v>
      </c>
      <c r="C127" s="83" t="s">
        <v>447</v>
      </c>
      <c r="D127" s="85" t="s">
        <v>448</v>
      </c>
      <c r="E127" s="85" t="s">
        <v>164</v>
      </c>
      <c r="F127" s="82">
        <v>1</v>
      </c>
      <c r="H127" s="80">
        <v>125</v>
      </c>
      <c r="I127" s="80"/>
      <c r="J127" s="83"/>
      <c r="K127" s="83"/>
      <c r="L127" s="83"/>
      <c r="M127" s="82"/>
    </row>
    <row r="128" spans="1:13" s="78" customFormat="1" ht="13.5" customHeight="1" x14ac:dyDescent="0.15">
      <c r="A128" s="80">
        <v>126</v>
      </c>
      <c r="B128" s="80">
        <v>526</v>
      </c>
      <c r="C128" s="83" t="s">
        <v>449</v>
      </c>
      <c r="D128" s="83" t="s">
        <v>450</v>
      </c>
      <c r="E128" s="83" t="s">
        <v>164</v>
      </c>
      <c r="F128" s="82">
        <v>1</v>
      </c>
      <c r="H128" s="80">
        <v>126</v>
      </c>
      <c r="I128" s="80"/>
      <c r="J128" s="83"/>
      <c r="K128" s="83"/>
      <c r="L128" s="83"/>
      <c r="M128" s="82"/>
    </row>
    <row r="129" spans="1:13" s="78" customFormat="1" ht="13.5" customHeight="1" x14ac:dyDescent="0.15">
      <c r="A129" s="80">
        <v>127</v>
      </c>
      <c r="B129" s="80">
        <v>527</v>
      </c>
      <c r="C129" s="83" t="s">
        <v>451</v>
      </c>
      <c r="D129" s="83" t="s">
        <v>452</v>
      </c>
      <c r="E129" s="83" t="s">
        <v>164</v>
      </c>
      <c r="F129" s="82">
        <v>1</v>
      </c>
      <c r="H129" s="80">
        <v>127</v>
      </c>
      <c r="I129" s="80"/>
      <c r="J129" s="83"/>
      <c r="K129" s="83"/>
      <c r="L129" s="83"/>
      <c r="M129" s="82"/>
    </row>
    <row r="130" spans="1:13" s="78" customFormat="1" ht="13.5" customHeight="1" x14ac:dyDescent="0.15">
      <c r="A130" s="80">
        <v>128</v>
      </c>
      <c r="B130" s="80">
        <v>528</v>
      </c>
      <c r="C130" s="83" t="s">
        <v>453</v>
      </c>
      <c r="D130" s="83" t="s">
        <v>454</v>
      </c>
      <c r="E130" s="83" t="s">
        <v>164</v>
      </c>
      <c r="F130" s="82">
        <v>1</v>
      </c>
      <c r="H130" s="80">
        <v>128</v>
      </c>
      <c r="I130" s="80"/>
      <c r="J130" s="83"/>
      <c r="K130" s="83"/>
      <c r="L130" s="83"/>
      <c r="M130" s="82"/>
    </row>
    <row r="131" spans="1:13" s="78" customFormat="1" ht="13.5" customHeight="1" x14ac:dyDescent="0.15">
      <c r="A131" s="80">
        <v>129</v>
      </c>
      <c r="B131" s="80">
        <v>529</v>
      </c>
      <c r="C131" s="83" t="s">
        <v>455</v>
      </c>
      <c r="D131" s="83" t="s">
        <v>456</v>
      </c>
      <c r="E131" s="83" t="s">
        <v>164</v>
      </c>
      <c r="F131" s="82">
        <v>1</v>
      </c>
      <c r="H131" s="80">
        <v>129</v>
      </c>
      <c r="I131" s="80"/>
      <c r="J131" s="83"/>
      <c r="K131" s="83"/>
      <c r="L131" s="83"/>
      <c r="M131" s="82"/>
    </row>
    <row r="132" spans="1:13" s="78" customFormat="1" ht="13.5" customHeight="1" x14ac:dyDescent="0.15">
      <c r="A132" s="80">
        <v>130</v>
      </c>
      <c r="B132" s="80">
        <v>530</v>
      </c>
      <c r="C132" s="83" t="s">
        <v>457</v>
      </c>
      <c r="D132" s="83" t="s">
        <v>458</v>
      </c>
      <c r="E132" s="83" t="s">
        <v>164</v>
      </c>
      <c r="F132" s="82">
        <v>1</v>
      </c>
      <c r="H132" s="80">
        <v>130</v>
      </c>
      <c r="I132" s="80"/>
      <c r="J132" s="83"/>
      <c r="K132" s="83"/>
      <c r="L132" s="83"/>
      <c r="M132" s="82"/>
    </row>
    <row r="133" spans="1:13" s="78" customFormat="1" ht="13.5" customHeight="1" x14ac:dyDescent="0.15">
      <c r="A133" s="80">
        <v>131</v>
      </c>
      <c r="B133" s="80">
        <v>531</v>
      </c>
      <c r="C133" s="83" t="s">
        <v>459</v>
      </c>
      <c r="D133" s="83" t="s">
        <v>460</v>
      </c>
      <c r="E133" s="83" t="s">
        <v>164</v>
      </c>
      <c r="F133" s="82">
        <v>1</v>
      </c>
      <c r="H133" s="80">
        <v>131</v>
      </c>
      <c r="I133" s="80"/>
      <c r="J133" s="83"/>
      <c r="K133" s="83"/>
      <c r="L133" s="83"/>
      <c r="M133" s="82"/>
    </row>
    <row r="134" spans="1:13" s="78" customFormat="1" ht="13.5" customHeight="1" x14ac:dyDescent="0.15">
      <c r="A134" s="80">
        <v>132</v>
      </c>
      <c r="B134" s="80">
        <v>532</v>
      </c>
      <c r="C134" s="83" t="s">
        <v>461</v>
      </c>
      <c r="D134" s="83" t="s">
        <v>462</v>
      </c>
      <c r="E134" s="83" t="s">
        <v>164</v>
      </c>
      <c r="F134" s="82">
        <v>1</v>
      </c>
      <c r="H134" s="80">
        <v>132</v>
      </c>
      <c r="I134" s="80"/>
      <c r="J134" s="83"/>
      <c r="K134" s="83"/>
      <c r="L134" s="83"/>
      <c r="M134" s="82"/>
    </row>
    <row r="135" spans="1:13" s="78" customFormat="1" ht="13.5" customHeight="1" x14ac:dyDescent="0.15">
      <c r="A135" s="80">
        <v>133</v>
      </c>
      <c r="B135" s="80">
        <v>533</v>
      </c>
      <c r="C135" s="83" t="s">
        <v>463</v>
      </c>
      <c r="D135" s="83" t="s">
        <v>464</v>
      </c>
      <c r="E135" s="83" t="s">
        <v>164</v>
      </c>
      <c r="F135" s="82">
        <v>1</v>
      </c>
      <c r="H135" s="80">
        <v>133</v>
      </c>
      <c r="I135" s="80"/>
      <c r="J135" s="83"/>
      <c r="K135" s="83"/>
      <c r="L135" s="83"/>
      <c r="M135" s="82"/>
    </row>
    <row r="136" spans="1:13" s="78" customFormat="1" ht="13.5" customHeight="1" x14ac:dyDescent="0.15">
      <c r="A136" s="80">
        <v>134</v>
      </c>
      <c r="B136" s="80">
        <v>534</v>
      </c>
      <c r="C136" s="83" t="s">
        <v>465</v>
      </c>
      <c r="D136" s="83" t="s">
        <v>466</v>
      </c>
      <c r="E136" s="83" t="s">
        <v>164</v>
      </c>
      <c r="F136" s="82">
        <v>1</v>
      </c>
      <c r="H136" s="80">
        <v>134</v>
      </c>
      <c r="I136" s="80"/>
      <c r="J136" s="83"/>
      <c r="K136" s="83"/>
      <c r="L136" s="83"/>
      <c r="M136" s="82"/>
    </row>
    <row r="137" spans="1:13" s="78" customFormat="1" ht="13.5" customHeight="1" x14ac:dyDescent="0.15">
      <c r="A137" s="80">
        <v>135</v>
      </c>
      <c r="B137" s="80">
        <v>535</v>
      </c>
      <c r="C137" s="83" t="s">
        <v>467</v>
      </c>
      <c r="D137" s="83" t="s">
        <v>468</v>
      </c>
      <c r="E137" s="83" t="s">
        <v>164</v>
      </c>
      <c r="F137" s="82">
        <v>1</v>
      </c>
      <c r="H137" s="80">
        <v>135</v>
      </c>
      <c r="I137" s="80"/>
      <c r="J137" s="83"/>
      <c r="K137" s="83"/>
      <c r="L137" s="83"/>
      <c r="M137" s="82"/>
    </row>
    <row r="138" spans="1:13" s="78" customFormat="1" ht="13.5" customHeight="1" x14ac:dyDescent="0.15">
      <c r="A138" s="80">
        <v>136</v>
      </c>
      <c r="B138" s="80">
        <v>537</v>
      </c>
      <c r="C138" s="83" t="s">
        <v>469</v>
      </c>
      <c r="D138" s="83" t="s">
        <v>470</v>
      </c>
      <c r="E138" s="83" t="s">
        <v>230</v>
      </c>
      <c r="F138" s="82">
        <v>1</v>
      </c>
      <c r="H138" s="80">
        <v>136</v>
      </c>
      <c r="I138" s="80"/>
      <c r="J138" s="83"/>
      <c r="K138" s="83"/>
      <c r="L138" s="83"/>
      <c r="M138" s="82"/>
    </row>
    <row r="139" spans="1:13" s="78" customFormat="1" ht="13.5" customHeight="1" x14ac:dyDescent="0.15">
      <c r="A139" s="80">
        <v>137</v>
      </c>
      <c r="B139" s="80">
        <v>538</v>
      </c>
      <c r="C139" s="83" t="s">
        <v>471</v>
      </c>
      <c r="D139" s="83" t="s">
        <v>472</v>
      </c>
      <c r="E139" s="83" t="s">
        <v>221</v>
      </c>
      <c r="F139" s="82">
        <v>1</v>
      </c>
      <c r="H139" s="80">
        <v>137</v>
      </c>
      <c r="I139" s="80"/>
      <c r="J139" s="83"/>
      <c r="K139" s="83"/>
      <c r="L139" s="83"/>
      <c r="M139" s="82"/>
    </row>
    <row r="140" spans="1:13" s="78" customFormat="1" ht="13.5" customHeight="1" x14ac:dyDescent="0.15">
      <c r="A140" s="80">
        <v>138</v>
      </c>
      <c r="B140" s="80">
        <v>539</v>
      </c>
      <c r="C140" s="83" t="s">
        <v>473</v>
      </c>
      <c r="D140" s="83" t="s">
        <v>474</v>
      </c>
      <c r="E140" s="83" t="s">
        <v>220</v>
      </c>
      <c r="F140" s="82">
        <v>1</v>
      </c>
      <c r="H140" s="80">
        <v>138</v>
      </c>
      <c r="I140" s="80"/>
      <c r="J140" s="83"/>
      <c r="K140" s="83"/>
      <c r="L140" s="83"/>
      <c r="M140" s="82"/>
    </row>
    <row r="141" spans="1:13" s="78" customFormat="1" ht="13.5" customHeight="1" x14ac:dyDescent="0.15">
      <c r="A141" s="80">
        <v>139</v>
      </c>
      <c r="B141" s="80">
        <v>540</v>
      </c>
      <c r="C141" s="83" t="s">
        <v>475</v>
      </c>
      <c r="D141" s="83" t="s">
        <v>476</v>
      </c>
      <c r="E141" s="83" t="s">
        <v>148</v>
      </c>
      <c r="F141" s="82">
        <v>1</v>
      </c>
      <c r="H141" s="80">
        <v>139</v>
      </c>
      <c r="I141" s="80"/>
      <c r="J141" s="83"/>
      <c r="K141" s="83"/>
      <c r="L141" s="83"/>
      <c r="M141" s="82"/>
    </row>
    <row r="142" spans="1:13" s="78" customFormat="1" ht="13.5" customHeight="1" x14ac:dyDescent="0.15">
      <c r="A142" s="80">
        <v>140</v>
      </c>
      <c r="B142" s="80">
        <v>541</v>
      </c>
      <c r="C142" s="83" t="s">
        <v>477</v>
      </c>
      <c r="D142" s="83" t="s">
        <v>478</v>
      </c>
      <c r="E142" s="83" t="s">
        <v>152</v>
      </c>
      <c r="F142" s="82">
        <v>1</v>
      </c>
      <c r="H142" s="80">
        <v>140</v>
      </c>
      <c r="I142" s="80"/>
      <c r="J142" s="83"/>
      <c r="K142" s="83"/>
      <c r="L142" s="83"/>
      <c r="M142" s="82"/>
    </row>
    <row r="143" spans="1:13" s="78" customFormat="1" ht="13.5" customHeight="1" x14ac:dyDescent="0.15">
      <c r="A143" s="80">
        <v>141</v>
      </c>
      <c r="B143" s="80">
        <v>542</v>
      </c>
      <c r="C143" s="83" t="s">
        <v>479</v>
      </c>
      <c r="D143" s="83" t="s">
        <v>480</v>
      </c>
      <c r="E143" s="83" t="s">
        <v>152</v>
      </c>
      <c r="F143" s="82">
        <v>1</v>
      </c>
      <c r="H143" s="80">
        <v>141</v>
      </c>
      <c r="I143" s="80"/>
      <c r="J143" s="83" t="s">
        <v>104</v>
      </c>
      <c r="K143" s="83"/>
      <c r="L143" s="83" t="s">
        <v>104</v>
      </c>
      <c r="M143" s="82" t="s">
        <v>104</v>
      </c>
    </row>
    <row r="144" spans="1:13" s="78" customFormat="1" ht="13.5" customHeight="1" x14ac:dyDescent="0.15">
      <c r="A144" s="80">
        <v>142</v>
      </c>
      <c r="B144" s="80">
        <v>543</v>
      </c>
      <c r="C144" s="83" t="s">
        <v>481</v>
      </c>
      <c r="D144" s="83" t="s">
        <v>482</v>
      </c>
      <c r="E144" s="83" t="s">
        <v>151</v>
      </c>
      <c r="F144" s="82">
        <v>1</v>
      </c>
      <c r="H144" s="80">
        <v>142</v>
      </c>
      <c r="I144" s="80"/>
      <c r="J144" s="83" t="s">
        <v>104</v>
      </c>
      <c r="K144" s="83"/>
      <c r="L144" s="83" t="s">
        <v>104</v>
      </c>
      <c r="M144" s="82" t="s">
        <v>104</v>
      </c>
    </row>
    <row r="145" spans="1:13" s="78" customFormat="1" ht="13.5" customHeight="1" x14ac:dyDescent="0.15">
      <c r="A145" s="80">
        <v>143</v>
      </c>
      <c r="B145" s="80">
        <v>544</v>
      </c>
      <c r="C145" s="83" t="s">
        <v>483</v>
      </c>
      <c r="D145" s="83" t="s">
        <v>484</v>
      </c>
      <c r="E145" s="83" t="s">
        <v>151</v>
      </c>
      <c r="F145" s="82">
        <v>1</v>
      </c>
      <c r="H145" s="80">
        <v>143</v>
      </c>
      <c r="I145" s="80"/>
      <c r="J145" s="83" t="s">
        <v>104</v>
      </c>
      <c r="K145" s="83"/>
      <c r="L145" s="83" t="s">
        <v>104</v>
      </c>
      <c r="M145" s="82" t="s">
        <v>104</v>
      </c>
    </row>
    <row r="146" spans="1:13" s="78" customFormat="1" ht="13.5" customHeight="1" x14ac:dyDescent="0.15">
      <c r="A146" s="80">
        <v>144</v>
      </c>
      <c r="B146" s="80">
        <v>545</v>
      </c>
      <c r="C146" s="83" t="s">
        <v>485</v>
      </c>
      <c r="D146" s="83" t="s">
        <v>486</v>
      </c>
      <c r="E146" s="83" t="s">
        <v>151</v>
      </c>
      <c r="F146" s="82">
        <v>1</v>
      </c>
      <c r="H146" s="80">
        <v>144</v>
      </c>
      <c r="I146" s="80"/>
      <c r="J146" s="83" t="s">
        <v>104</v>
      </c>
      <c r="K146" s="83"/>
      <c r="L146" s="83" t="s">
        <v>104</v>
      </c>
      <c r="M146" s="82" t="s">
        <v>104</v>
      </c>
    </row>
    <row r="147" spans="1:13" s="78" customFormat="1" ht="13.5" customHeight="1" x14ac:dyDescent="0.15">
      <c r="A147" s="80">
        <v>145</v>
      </c>
      <c r="B147" s="80">
        <v>546</v>
      </c>
      <c r="C147" s="83" t="s">
        <v>487</v>
      </c>
      <c r="D147" s="83" t="s">
        <v>488</v>
      </c>
      <c r="E147" s="83" t="s">
        <v>151</v>
      </c>
      <c r="F147" s="82">
        <v>1</v>
      </c>
      <c r="H147" s="80">
        <v>145</v>
      </c>
      <c r="I147" s="80"/>
      <c r="J147" s="83" t="s">
        <v>104</v>
      </c>
      <c r="K147" s="83"/>
      <c r="L147" s="83" t="s">
        <v>104</v>
      </c>
      <c r="M147" s="82" t="s">
        <v>104</v>
      </c>
    </row>
    <row r="148" spans="1:13" s="78" customFormat="1" ht="13.5" customHeight="1" x14ac:dyDescent="0.15">
      <c r="A148" s="80">
        <v>146</v>
      </c>
      <c r="B148" s="80">
        <v>547</v>
      </c>
      <c r="C148" s="83" t="s">
        <v>489</v>
      </c>
      <c r="D148" s="83" t="s">
        <v>490</v>
      </c>
      <c r="E148" s="83" t="s">
        <v>151</v>
      </c>
      <c r="F148" s="82">
        <v>1</v>
      </c>
      <c r="H148" s="80">
        <v>146</v>
      </c>
      <c r="I148" s="80"/>
      <c r="J148" s="83" t="s">
        <v>104</v>
      </c>
      <c r="K148" s="83"/>
      <c r="L148" s="83" t="s">
        <v>104</v>
      </c>
      <c r="M148" s="82" t="s">
        <v>104</v>
      </c>
    </row>
    <row r="149" spans="1:13" s="78" customFormat="1" ht="13.5" customHeight="1" x14ac:dyDescent="0.15">
      <c r="A149" s="80">
        <v>147</v>
      </c>
      <c r="B149" s="80">
        <v>548</v>
      </c>
      <c r="C149" s="83" t="s">
        <v>491</v>
      </c>
      <c r="D149" s="83" t="s">
        <v>492</v>
      </c>
      <c r="E149" s="83" t="s">
        <v>151</v>
      </c>
      <c r="F149" s="82">
        <v>1</v>
      </c>
      <c r="H149" s="80">
        <v>147</v>
      </c>
      <c r="I149" s="80"/>
      <c r="J149" s="83" t="s">
        <v>104</v>
      </c>
      <c r="K149" s="83"/>
      <c r="L149" s="83" t="s">
        <v>104</v>
      </c>
      <c r="M149" s="82" t="s">
        <v>104</v>
      </c>
    </row>
    <row r="150" spans="1:13" s="78" customFormat="1" ht="13.5" customHeight="1" x14ac:dyDescent="0.15">
      <c r="A150" s="80">
        <v>148</v>
      </c>
      <c r="B150" s="80">
        <v>549</v>
      </c>
      <c r="C150" s="83" t="s">
        <v>493</v>
      </c>
      <c r="D150" s="83" t="s">
        <v>494</v>
      </c>
      <c r="E150" s="83" t="s">
        <v>230</v>
      </c>
      <c r="F150" s="82">
        <v>1</v>
      </c>
      <c r="H150" s="80">
        <v>148</v>
      </c>
      <c r="I150" s="80"/>
      <c r="J150" s="83" t="s">
        <v>104</v>
      </c>
      <c r="K150" s="83"/>
      <c r="L150" s="83" t="s">
        <v>104</v>
      </c>
      <c r="M150" s="82" t="s">
        <v>104</v>
      </c>
    </row>
    <row r="151" spans="1:13" s="78" customFormat="1" ht="13.5" customHeight="1" x14ac:dyDescent="0.15">
      <c r="A151" s="80">
        <v>149</v>
      </c>
      <c r="B151" s="80">
        <v>550</v>
      </c>
      <c r="C151" s="83" t="s">
        <v>495</v>
      </c>
      <c r="D151" s="83" t="s">
        <v>496</v>
      </c>
      <c r="E151" s="83" t="s">
        <v>230</v>
      </c>
      <c r="F151" s="82">
        <v>1</v>
      </c>
      <c r="H151" s="80">
        <v>149</v>
      </c>
      <c r="I151" s="80"/>
      <c r="J151" s="83" t="s">
        <v>104</v>
      </c>
      <c r="K151" s="83"/>
      <c r="L151" s="83" t="s">
        <v>104</v>
      </c>
      <c r="M151" s="82" t="s">
        <v>104</v>
      </c>
    </row>
    <row r="152" spans="1:13" s="78" customFormat="1" ht="13.5" customHeight="1" x14ac:dyDescent="0.15">
      <c r="A152" s="80">
        <v>150</v>
      </c>
      <c r="B152" s="80">
        <v>551</v>
      </c>
      <c r="C152" s="83" t="s">
        <v>497</v>
      </c>
      <c r="D152" s="83" t="s">
        <v>498</v>
      </c>
      <c r="E152" s="83" t="s">
        <v>230</v>
      </c>
      <c r="F152" s="82">
        <v>1</v>
      </c>
      <c r="H152" s="80">
        <v>150</v>
      </c>
      <c r="I152" s="80"/>
      <c r="J152" s="83" t="s">
        <v>104</v>
      </c>
      <c r="K152" s="83"/>
      <c r="L152" s="83" t="s">
        <v>104</v>
      </c>
      <c r="M152" s="82" t="s">
        <v>104</v>
      </c>
    </row>
    <row r="153" spans="1:13" s="78" customFormat="1" ht="13.5" customHeight="1" x14ac:dyDescent="0.15">
      <c r="A153" s="80">
        <v>151</v>
      </c>
      <c r="B153" s="80">
        <v>552</v>
      </c>
      <c r="C153" s="83" t="s">
        <v>499</v>
      </c>
      <c r="D153" s="83" t="s">
        <v>500</v>
      </c>
      <c r="E153" s="83" t="s">
        <v>221</v>
      </c>
      <c r="F153" s="82">
        <v>1</v>
      </c>
      <c r="H153" s="80">
        <v>151</v>
      </c>
      <c r="I153" s="80"/>
      <c r="J153" s="83" t="s">
        <v>104</v>
      </c>
      <c r="K153" s="83"/>
      <c r="L153" s="83" t="s">
        <v>104</v>
      </c>
      <c r="M153" s="82" t="s">
        <v>104</v>
      </c>
    </row>
    <row r="154" spans="1:13" s="78" customFormat="1" ht="13.5" customHeight="1" x14ac:dyDescent="0.15">
      <c r="A154" s="80">
        <v>152</v>
      </c>
      <c r="B154" s="80">
        <v>553</v>
      </c>
      <c r="C154" s="83" t="s">
        <v>501</v>
      </c>
      <c r="D154" s="83" t="s">
        <v>502</v>
      </c>
      <c r="E154" s="83" t="s">
        <v>148</v>
      </c>
      <c r="F154" s="82">
        <v>1</v>
      </c>
      <c r="H154" s="80">
        <v>152</v>
      </c>
      <c r="I154" s="80"/>
      <c r="J154" s="83" t="s">
        <v>104</v>
      </c>
      <c r="K154" s="83"/>
      <c r="L154" s="83" t="s">
        <v>104</v>
      </c>
      <c r="M154" s="82" t="s">
        <v>104</v>
      </c>
    </row>
    <row r="155" spans="1:13" s="78" customFormat="1" ht="13.5" customHeight="1" x14ac:dyDescent="0.15">
      <c r="A155" s="80">
        <v>153</v>
      </c>
      <c r="B155" s="80">
        <v>554</v>
      </c>
      <c r="C155" s="83" t="s">
        <v>503</v>
      </c>
      <c r="D155" s="83" t="s">
        <v>504</v>
      </c>
      <c r="E155" s="83" t="s">
        <v>148</v>
      </c>
      <c r="F155" s="82">
        <v>1</v>
      </c>
      <c r="H155" s="80">
        <v>153</v>
      </c>
      <c r="I155" s="80"/>
      <c r="J155" s="83" t="s">
        <v>104</v>
      </c>
      <c r="K155" s="83"/>
      <c r="L155" s="83" t="s">
        <v>104</v>
      </c>
      <c r="M155" s="82" t="s">
        <v>104</v>
      </c>
    </row>
    <row r="156" spans="1:13" s="78" customFormat="1" ht="13.5" customHeight="1" x14ac:dyDescent="0.15">
      <c r="A156" s="80">
        <v>154</v>
      </c>
      <c r="B156" s="80">
        <v>555</v>
      </c>
      <c r="C156" s="83" t="s">
        <v>505</v>
      </c>
      <c r="D156" s="83" t="s">
        <v>506</v>
      </c>
      <c r="E156" s="83" t="s">
        <v>148</v>
      </c>
      <c r="F156" s="82">
        <v>1</v>
      </c>
      <c r="H156" s="80">
        <v>154</v>
      </c>
      <c r="I156" s="80"/>
      <c r="J156" s="83" t="s">
        <v>104</v>
      </c>
      <c r="K156" s="83"/>
      <c r="L156" s="83" t="s">
        <v>104</v>
      </c>
      <c r="M156" s="82" t="s">
        <v>104</v>
      </c>
    </row>
    <row r="157" spans="1:13" s="78" customFormat="1" ht="13.5" customHeight="1" x14ac:dyDescent="0.15">
      <c r="A157" s="80">
        <v>155</v>
      </c>
      <c r="B157" s="80">
        <v>556</v>
      </c>
      <c r="C157" s="83" t="s">
        <v>507</v>
      </c>
      <c r="D157" s="83" t="s">
        <v>508</v>
      </c>
      <c r="E157" s="83" t="s">
        <v>150</v>
      </c>
      <c r="F157" s="82">
        <v>1</v>
      </c>
      <c r="H157" s="80">
        <v>155</v>
      </c>
      <c r="I157" s="80"/>
      <c r="J157" s="83" t="s">
        <v>104</v>
      </c>
      <c r="K157" s="83"/>
      <c r="L157" s="83" t="s">
        <v>104</v>
      </c>
      <c r="M157" s="82" t="s">
        <v>104</v>
      </c>
    </row>
    <row r="158" spans="1:13" s="78" customFormat="1" ht="13.5" customHeight="1" x14ac:dyDescent="0.15">
      <c r="A158" s="80">
        <v>156</v>
      </c>
      <c r="B158" s="80">
        <v>557</v>
      </c>
      <c r="C158" s="83" t="s">
        <v>509</v>
      </c>
      <c r="D158" s="83" t="s">
        <v>510</v>
      </c>
      <c r="E158" s="83" t="s">
        <v>150</v>
      </c>
      <c r="F158" s="82">
        <v>1</v>
      </c>
      <c r="H158" s="80">
        <v>156</v>
      </c>
      <c r="I158" s="80"/>
      <c r="J158" s="83" t="s">
        <v>104</v>
      </c>
      <c r="K158" s="83"/>
      <c r="L158" s="83" t="s">
        <v>104</v>
      </c>
      <c r="M158" s="82" t="s">
        <v>104</v>
      </c>
    </row>
    <row r="159" spans="1:13" s="78" customFormat="1" ht="13.5" customHeight="1" x14ac:dyDescent="0.15">
      <c r="A159" s="80">
        <v>157</v>
      </c>
      <c r="B159" s="80">
        <v>558</v>
      </c>
      <c r="C159" s="83" t="s">
        <v>511</v>
      </c>
      <c r="D159" s="83" t="s">
        <v>512</v>
      </c>
      <c r="E159" s="83" t="s">
        <v>150</v>
      </c>
      <c r="F159" s="82">
        <v>1</v>
      </c>
      <c r="H159" s="80">
        <v>157</v>
      </c>
      <c r="I159" s="80"/>
      <c r="J159" s="83" t="s">
        <v>104</v>
      </c>
      <c r="K159" s="83"/>
      <c r="L159" s="83" t="s">
        <v>104</v>
      </c>
      <c r="M159" s="82" t="s">
        <v>104</v>
      </c>
    </row>
    <row r="160" spans="1:13" s="78" customFormat="1" ht="13.5" customHeight="1" x14ac:dyDescent="0.15">
      <c r="A160" s="80">
        <v>158</v>
      </c>
      <c r="B160" s="80">
        <v>559</v>
      </c>
      <c r="C160" s="83" t="s">
        <v>513</v>
      </c>
      <c r="D160" s="83" t="s">
        <v>514</v>
      </c>
      <c r="E160" s="83" t="s">
        <v>150</v>
      </c>
      <c r="F160" s="82">
        <v>1</v>
      </c>
      <c r="H160" s="80">
        <v>158</v>
      </c>
      <c r="I160" s="80"/>
      <c r="J160" s="83" t="s">
        <v>104</v>
      </c>
      <c r="K160" s="83"/>
      <c r="L160" s="83" t="s">
        <v>104</v>
      </c>
      <c r="M160" s="82" t="s">
        <v>104</v>
      </c>
    </row>
    <row r="161" spans="1:13" s="78" customFormat="1" ht="13.5" customHeight="1" x14ac:dyDescent="0.15">
      <c r="A161" s="80">
        <v>159</v>
      </c>
      <c r="B161" s="80">
        <v>560</v>
      </c>
      <c r="C161" s="83" t="s">
        <v>515</v>
      </c>
      <c r="D161" s="83" t="s">
        <v>516</v>
      </c>
      <c r="E161" s="83" t="s">
        <v>150</v>
      </c>
      <c r="F161" s="82">
        <v>1</v>
      </c>
      <c r="H161" s="80">
        <v>159</v>
      </c>
      <c r="I161" s="80"/>
      <c r="J161" s="83" t="s">
        <v>104</v>
      </c>
      <c r="K161" s="83"/>
      <c r="L161" s="83" t="s">
        <v>104</v>
      </c>
      <c r="M161" s="82" t="s">
        <v>104</v>
      </c>
    </row>
    <row r="162" spans="1:13" s="78" customFormat="1" ht="13.5" customHeight="1" x14ac:dyDescent="0.15">
      <c r="A162" s="80">
        <v>160</v>
      </c>
      <c r="B162" s="80">
        <v>561</v>
      </c>
      <c r="C162" s="83" t="s">
        <v>517</v>
      </c>
      <c r="D162" s="83" t="s">
        <v>518</v>
      </c>
      <c r="E162" s="83" t="s">
        <v>154</v>
      </c>
      <c r="F162" s="82">
        <v>1</v>
      </c>
      <c r="H162" s="80">
        <v>160</v>
      </c>
      <c r="I162" s="80"/>
      <c r="J162" s="83" t="s">
        <v>104</v>
      </c>
      <c r="K162" s="83"/>
      <c r="L162" s="83" t="s">
        <v>104</v>
      </c>
      <c r="M162" s="82" t="s">
        <v>104</v>
      </c>
    </row>
    <row r="163" spans="1:13" s="78" customFormat="1" ht="13.5" customHeight="1" x14ac:dyDescent="0.15">
      <c r="A163" s="80">
        <v>161</v>
      </c>
      <c r="B163" s="80">
        <v>562</v>
      </c>
      <c r="C163" s="83" t="s">
        <v>519</v>
      </c>
      <c r="D163" s="83" t="s">
        <v>520</v>
      </c>
      <c r="E163" s="83" t="s">
        <v>149</v>
      </c>
      <c r="F163" s="82">
        <v>1</v>
      </c>
      <c r="H163" s="80">
        <v>161</v>
      </c>
      <c r="I163" s="80"/>
      <c r="J163" s="83" t="s">
        <v>104</v>
      </c>
      <c r="K163" s="83"/>
      <c r="L163" s="83" t="s">
        <v>104</v>
      </c>
      <c r="M163" s="82" t="s">
        <v>104</v>
      </c>
    </row>
    <row r="164" spans="1:13" s="78" customFormat="1" ht="13.5" customHeight="1" x14ac:dyDescent="0.15">
      <c r="A164" s="80">
        <v>162</v>
      </c>
      <c r="B164" s="80">
        <v>563</v>
      </c>
      <c r="C164" s="83" t="s">
        <v>521</v>
      </c>
      <c r="D164" s="83" t="s">
        <v>522</v>
      </c>
      <c r="E164" s="83" t="s">
        <v>149</v>
      </c>
      <c r="F164" s="82">
        <v>1</v>
      </c>
      <c r="H164" s="80">
        <v>162</v>
      </c>
      <c r="I164" s="80"/>
      <c r="J164" s="83" t="s">
        <v>104</v>
      </c>
      <c r="K164" s="83"/>
      <c r="L164" s="83" t="s">
        <v>104</v>
      </c>
      <c r="M164" s="82" t="s">
        <v>104</v>
      </c>
    </row>
    <row r="165" spans="1:13" s="78" customFormat="1" ht="13.5" customHeight="1" x14ac:dyDescent="0.15">
      <c r="A165" s="80">
        <v>163</v>
      </c>
      <c r="B165" s="80">
        <v>564</v>
      </c>
      <c r="C165" s="83" t="s">
        <v>523</v>
      </c>
      <c r="D165" s="83" t="s">
        <v>524</v>
      </c>
      <c r="E165" s="83" t="s">
        <v>149</v>
      </c>
      <c r="F165" s="82">
        <v>1</v>
      </c>
      <c r="H165" s="80">
        <v>163</v>
      </c>
      <c r="I165" s="80"/>
      <c r="J165" s="83" t="s">
        <v>104</v>
      </c>
      <c r="K165" s="83"/>
      <c r="L165" s="83" t="s">
        <v>104</v>
      </c>
      <c r="M165" s="82" t="s">
        <v>104</v>
      </c>
    </row>
    <row r="166" spans="1:13" s="78" customFormat="1" ht="13.5" customHeight="1" x14ac:dyDescent="0.15">
      <c r="A166" s="80">
        <v>164</v>
      </c>
      <c r="B166" s="80">
        <v>565</v>
      </c>
      <c r="C166" s="83" t="s">
        <v>525</v>
      </c>
      <c r="D166" s="83" t="s">
        <v>526</v>
      </c>
      <c r="E166" s="83" t="s">
        <v>149</v>
      </c>
      <c r="F166" s="82">
        <v>1</v>
      </c>
      <c r="H166" s="80">
        <v>164</v>
      </c>
      <c r="I166" s="80"/>
      <c r="J166" s="83" t="s">
        <v>104</v>
      </c>
      <c r="K166" s="83"/>
      <c r="L166" s="83" t="s">
        <v>104</v>
      </c>
      <c r="M166" s="82" t="s">
        <v>104</v>
      </c>
    </row>
    <row r="167" spans="1:13" s="78" customFormat="1" ht="13.5" customHeight="1" x14ac:dyDescent="0.15">
      <c r="A167" s="80">
        <v>165</v>
      </c>
      <c r="B167" s="80">
        <v>566</v>
      </c>
      <c r="C167" s="83" t="s">
        <v>527</v>
      </c>
      <c r="D167" s="83" t="s">
        <v>528</v>
      </c>
      <c r="E167" s="83" t="s">
        <v>149</v>
      </c>
      <c r="F167" s="82">
        <v>1</v>
      </c>
      <c r="H167" s="80">
        <v>165</v>
      </c>
      <c r="I167" s="80"/>
      <c r="J167" s="83" t="s">
        <v>104</v>
      </c>
      <c r="K167" s="83"/>
      <c r="L167" s="83" t="s">
        <v>104</v>
      </c>
      <c r="M167" s="82" t="s">
        <v>104</v>
      </c>
    </row>
    <row r="168" spans="1:13" s="78" customFormat="1" ht="13.5" customHeight="1" x14ac:dyDescent="0.15">
      <c r="A168" s="80">
        <v>166</v>
      </c>
      <c r="B168" s="80">
        <v>567</v>
      </c>
      <c r="C168" s="83" t="s">
        <v>529</v>
      </c>
      <c r="D168" s="83" t="s">
        <v>530</v>
      </c>
      <c r="E168" s="83" t="s">
        <v>149</v>
      </c>
      <c r="F168" s="82">
        <v>1</v>
      </c>
      <c r="H168" s="80">
        <v>166</v>
      </c>
      <c r="I168" s="80"/>
      <c r="J168" s="83" t="s">
        <v>104</v>
      </c>
      <c r="K168" s="83"/>
      <c r="L168" s="83" t="s">
        <v>104</v>
      </c>
      <c r="M168" s="82" t="s">
        <v>104</v>
      </c>
    </row>
    <row r="169" spans="1:13" s="78" customFormat="1" ht="13.5" customHeight="1" x14ac:dyDescent="0.15">
      <c r="A169" s="80">
        <v>167</v>
      </c>
      <c r="B169" s="80">
        <v>568</v>
      </c>
      <c r="C169" s="83" t="s">
        <v>531</v>
      </c>
      <c r="D169" s="83" t="s">
        <v>532</v>
      </c>
      <c r="E169" s="83" t="s">
        <v>149</v>
      </c>
      <c r="F169" s="82">
        <v>1</v>
      </c>
      <c r="H169" s="80">
        <v>167</v>
      </c>
      <c r="I169" s="80"/>
      <c r="J169" s="83" t="s">
        <v>104</v>
      </c>
      <c r="K169" s="83"/>
      <c r="L169" s="83" t="s">
        <v>104</v>
      </c>
      <c r="M169" s="82" t="s">
        <v>104</v>
      </c>
    </row>
    <row r="170" spans="1:13" s="78" customFormat="1" ht="13.5" customHeight="1" x14ac:dyDescent="0.15">
      <c r="A170" s="80">
        <v>168</v>
      </c>
      <c r="B170" s="80">
        <v>569</v>
      </c>
      <c r="C170" s="83" t="s">
        <v>533</v>
      </c>
      <c r="D170" s="83" t="s">
        <v>534</v>
      </c>
      <c r="E170" s="83" t="s">
        <v>220</v>
      </c>
      <c r="F170" s="82">
        <v>1</v>
      </c>
      <c r="H170" s="80">
        <v>168</v>
      </c>
      <c r="I170" s="80"/>
      <c r="J170" s="83" t="s">
        <v>104</v>
      </c>
      <c r="K170" s="83"/>
      <c r="L170" s="83" t="s">
        <v>104</v>
      </c>
      <c r="M170" s="82" t="s">
        <v>104</v>
      </c>
    </row>
    <row r="171" spans="1:13" s="78" customFormat="1" ht="13.5" customHeight="1" x14ac:dyDescent="0.15">
      <c r="A171" s="80">
        <v>169</v>
      </c>
      <c r="B171" s="80">
        <v>570</v>
      </c>
      <c r="C171" s="83" t="s">
        <v>535</v>
      </c>
      <c r="D171" s="83" t="s">
        <v>536</v>
      </c>
      <c r="E171" s="83" t="s">
        <v>220</v>
      </c>
      <c r="F171" s="82">
        <v>1</v>
      </c>
      <c r="H171" s="80">
        <v>169</v>
      </c>
      <c r="I171" s="80"/>
      <c r="J171" s="83" t="s">
        <v>104</v>
      </c>
      <c r="K171" s="83"/>
      <c r="L171" s="83" t="s">
        <v>104</v>
      </c>
      <c r="M171" s="82" t="s">
        <v>104</v>
      </c>
    </row>
    <row r="172" spans="1:13" s="78" customFormat="1" ht="13.5" customHeight="1" x14ac:dyDescent="0.15">
      <c r="A172" s="80">
        <v>170</v>
      </c>
      <c r="B172" s="80">
        <v>571</v>
      </c>
      <c r="C172" s="83" t="s">
        <v>537</v>
      </c>
      <c r="D172" s="83" t="s">
        <v>538</v>
      </c>
      <c r="E172" s="83" t="s">
        <v>220</v>
      </c>
      <c r="F172" s="82">
        <v>1</v>
      </c>
      <c r="H172" s="80">
        <v>170</v>
      </c>
      <c r="I172" s="80"/>
      <c r="J172" s="83" t="s">
        <v>104</v>
      </c>
      <c r="K172" s="83"/>
      <c r="L172" s="83" t="s">
        <v>104</v>
      </c>
      <c r="M172" s="82" t="s">
        <v>104</v>
      </c>
    </row>
    <row r="173" spans="1:13" s="78" customFormat="1" ht="13.5" customHeight="1" x14ac:dyDescent="0.15">
      <c r="A173" s="80">
        <v>171</v>
      </c>
      <c r="B173" s="80">
        <v>572</v>
      </c>
      <c r="C173" s="83" t="s">
        <v>539</v>
      </c>
      <c r="D173" s="83" t="s">
        <v>540</v>
      </c>
      <c r="E173" s="83" t="s">
        <v>220</v>
      </c>
      <c r="F173" s="82">
        <v>1</v>
      </c>
      <c r="H173" s="80">
        <v>171</v>
      </c>
      <c r="I173" s="80"/>
      <c r="J173" s="83" t="s">
        <v>104</v>
      </c>
      <c r="K173" s="83"/>
      <c r="L173" s="83" t="s">
        <v>104</v>
      </c>
      <c r="M173" s="82" t="s">
        <v>104</v>
      </c>
    </row>
    <row r="174" spans="1:13" s="78" customFormat="1" ht="13.5" customHeight="1" x14ac:dyDescent="0.15">
      <c r="A174" s="80">
        <v>172</v>
      </c>
      <c r="B174" s="80">
        <v>573</v>
      </c>
      <c r="C174" s="83" t="s">
        <v>541</v>
      </c>
      <c r="D174" s="83" t="s">
        <v>542</v>
      </c>
      <c r="E174" s="83" t="s">
        <v>220</v>
      </c>
      <c r="F174" s="82">
        <v>1</v>
      </c>
      <c r="H174" s="80">
        <v>172</v>
      </c>
      <c r="I174" s="80"/>
      <c r="J174" s="83" t="s">
        <v>104</v>
      </c>
      <c r="K174" s="83"/>
      <c r="L174" s="83" t="s">
        <v>104</v>
      </c>
      <c r="M174" s="82" t="s">
        <v>104</v>
      </c>
    </row>
    <row r="175" spans="1:13" s="78" customFormat="1" ht="13.5" customHeight="1" x14ac:dyDescent="0.15">
      <c r="A175" s="80">
        <v>173</v>
      </c>
      <c r="B175" s="80">
        <v>574</v>
      </c>
      <c r="C175" s="83" t="s">
        <v>543</v>
      </c>
      <c r="D175" s="83" t="s">
        <v>544</v>
      </c>
      <c r="E175" s="83" t="s">
        <v>152</v>
      </c>
      <c r="F175" s="82">
        <v>1</v>
      </c>
      <c r="H175" s="80">
        <v>173</v>
      </c>
      <c r="I175" s="80"/>
      <c r="J175" s="83" t="s">
        <v>104</v>
      </c>
      <c r="K175" s="83"/>
      <c r="L175" s="83" t="s">
        <v>104</v>
      </c>
      <c r="M175" s="82" t="s">
        <v>104</v>
      </c>
    </row>
    <row r="176" spans="1:13" s="78" customFormat="1" ht="13.5" customHeight="1" x14ac:dyDescent="0.15">
      <c r="A176" s="80">
        <v>174</v>
      </c>
      <c r="B176" s="80">
        <v>575</v>
      </c>
      <c r="C176" s="83" t="s">
        <v>545</v>
      </c>
      <c r="D176" s="83" t="s">
        <v>546</v>
      </c>
      <c r="E176" s="83" t="s">
        <v>152</v>
      </c>
      <c r="F176" s="82">
        <v>1</v>
      </c>
      <c r="H176" s="80">
        <v>174</v>
      </c>
      <c r="I176" s="80"/>
      <c r="J176" s="83" t="s">
        <v>104</v>
      </c>
      <c r="K176" s="83"/>
      <c r="L176" s="83" t="s">
        <v>104</v>
      </c>
      <c r="M176" s="82" t="s">
        <v>104</v>
      </c>
    </row>
    <row r="177" spans="1:13" s="78" customFormat="1" ht="13.5" customHeight="1" x14ac:dyDescent="0.15">
      <c r="A177" s="80">
        <v>175</v>
      </c>
      <c r="B177" s="80">
        <v>576</v>
      </c>
      <c r="C177" s="83" t="s">
        <v>547</v>
      </c>
      <c r="D177" s="83" t="s">
        <v>548</v>
      </c>
      <c r="E177" s="83" t="s">
        <v>152</v>
      </c>
      <c r="F177" s="82">
        <v>1</v>
      </c>
      <c r="H177" s="77"/>
      <c r="I177" s="77"/>
      <c r="M177" s="79"/>
    </row>
    <row r="178" spans="1:13" s="78" customFormat="1" ht="13.5" customHeight="1" x14ac:dyDescent="0.15">
      <c r="A178" s="80">
        <v>176</v>
      </c>
      <c r="B178" s="80">
        <v>577</v>
      </c>
      <c r="C178" s="83" t="s">
        <v>549</v>
      </c>
      <c r="D178" s="83" t="s">
        <v>550</v>
      </c>
      <c r="E178" s="83" t="s">
        <v>230</v>
      </c>
      <c r="F178" s="82">
        <v>1</v>
      </c>
      <c r="H178" s="77"/>
      <c r="I178" s="77"/>
      <c r="M178" s="79"/>
    </row>
    <row r="179" spans="1:13" s="78" customFormat="1" ht="13.5" customHeight="1" x14ac:dyDescent="0.15">
      <c r="A179" s="80">
        <v>177</v>
      </c>
      <c r="B179" s="80">
        <v>578</v>
      </c>
      <c r="C179" s="83" t="s">
        <v>551</v>
      </c>
      <c r="D179" s="83" t="s">
        <v>552</v>
      </c>
      <c r="E179" s="83" t="s">
        <v>230</v>
      </c>
      <c r="F179" s="82">
        <v>1</v>
      </c>
      <c r="H179" s="77"/>
      <c r="I179" s="77"/>
      <c r="M179" s="79"/>
    </row>
    <row r="180" spans="1:13" s="78" customFormat="1" ht="13.5" customHeight="1" x14ac:dyDescent="0.15">
      <c r="A180" s="80">
        <v>178</v>
      </c>
      <c r="B180" s="80">
        <v>579</v>
      </c>
      <c r="C180" s="83" t="s">
        <v>553</v>
      </c>
      <c r="D180" s="83" t="s">
        <v>554</v>
      </c>
      <c r="E180" s="83" t="s">
        <v>152</v>
      </c>
      <c r="F180" s="82">
        <v>1</v>
      </c>
      <c r="H180" s="77"/>
      <c r="I180" s="77"/>
      <c r="M180" s="79"/>
    </row>
    <row r="181" spans="1:13" s="78" customFormat="1" ht="13.5" customHeight="1" x14ac:dyDescent="0.15">
      <c r="A181" s="80">
        <v>179</v>
      </c>
      <c r="B181" s="80">
        <v>580</v>
      </c>
      <c r="C181" s="83" t="s">
        <v>555</v>
      </c>
      <c r="D181" s="83" t="s">
        <v>556</v>
      </c>
      <c r="E181" s="83" t="s">
        <v>152</v>
      </c>
      <c r="F181" s="82">
        <v>1</v>
      </c>
      <c r="H181" s="77"/>
      <c r="I181" s="77"/>
      <c r="M181" s="79"/>
    </row>
    <row r="182" spans="1:13" s="78" customFormat="1" ht="13.5" customHeight="1" x14ac:dyDescent="0.15">
      <c r="A182" s="80">
        <v>180</v>
      </c>
      <c r="B182" s="80">
        <v>581</v>
      </c>
      <c r="C182" s="83" t="s">
        <v>557</v>
      </c>
      <c r="D182" s="83" t="s">
        <v>558</v>
      </c>
      <c r="E182" s="83" t="s">
        <v>163</v>
      </c>
      <c r="F182" s="82">
        <v>1</v>
      </c>
      <c r="H182" s="77"/>
      <c r="I182" s="77"/>
      <c r="M182" s="79"/>
    </row>
    <row r="183" spans="1:13" s="78" customFormat="1" ht="13.5" customHeight="1" x14ac:dyDescent="0.15">
      <c r="A183" s="80">
        <v>181</v>
      </c>
      <c r="B183" s="80">
        <v>582</v>
      </c>
      <c r="C183" s="83" t="s">
        <v>559</v>
      </c>
      <c r="D183" s="83" t="s">
        <v>342</v>
      </c>
      <c r="E183" s="83" t="s">
        <v>163</v>
      </c>
      <c r="F183" s="82">
        <v>2</v>
      </c>
      <c r="H183" s="77"/>
      <c r="I183" s="77"/>
      <c r="M183" s="79"/>
    </row>
    <row r="184" spans="1:13" s="78" customFormat="1" ht="13.5" customHeight="1" x14ac:dyDescent="0.15">
      <c r="A184" s="80">
        <v>182</v>
      </c>
      <c r="B184" s="80">
        <v>583</v>
      </c>
      <c r="C184" s="83" t="s">
        <v>560</v>
      </c>
      <c r="D184" s="83" t="s">
        <v>344</v>
      </c>
      <c r="E184" s="83" t="s">
        <v>163</v>
      </c>
      <c r="F184" s="82">
        <v>2</v>
      </c>
      <c r="H184" s="77"/>
      <c r="I184" s="77"/>
      <c r="M184" s="79"/>
    </row>
    <row r="185" spans="1:13" s="78" customFormat="1" ht="13.5" customHeight="1" x14ac:dyDescent="0.15">
      <c r="A185" s="80">
        <v>183</v>
      </c>
      <c r="B185" s="80">
        <v>585</v>
      </c>
      <c r="C185" s="83" t="s">
        <v>561</v>
      </c>
      <c r="D185" s="83" t="s">
        <v>562</v>
      </c>
      <c r="E185" s="83" t="s">
        <v>220</v>
      </c>
      <c r="F185" s="82">
        <v>1</v>
      </c>
      <c r="H185" s="77"/>
      <c r="I185" s="77"/>
      <c r="M185" s="79"/>
    </row>
    <row r="186" spans="1:13" s="78" customFormat="1" ht="13.5" customHeight="1" x14ac:dyDescent="0.15">
      <c r="A186" s="80">
        <v>184</v>
      </c>
      <c r="B186" s="80">
        <v>586</v>
      </c>
      <c r="C186" s="83" t="s">
        <v>563</v>
      </c>
      <c r="D186" s="83" t="s">
        <v>564</v>
      </c>
      <c r="E186" s="83" t="s">
        <v>148</v>
      </c>
      <c r="F186" s="82">
        <v>1</v>
      </c>
      <c r="H186" s="77"/>
      <c r="I186" s="77"/>
      <c r="M186" s="79"/>
    </row>
    <row r="187" spans="1:13" s="78" customFormat="1" ht="13.5" customHeight="1" x14ac:dyDescent="0.15">
      <c r="A187" s="80">
        <v>185</v>
      </c>
      <c r="B187" s="80">
        <v>587</v>
      </c>
      <c r="C187" s="83" t="s">
        <v>565</v>
      </c>
      <c r="D187" s="83" t="s">
        <v>566</v>
      </c>
      <c r="E187" s="83" t="s">
        <v>152</v>
      </c>
      <c r="F187" s="82">
        <v>1</v>
      </c>
      <c r="H187" s="77"/>
      <c r="I187" s="77"/>
      <c r="M187" s="79"/>
    </row>
    <row r="188" spans="1:13" s="78" customFormat="1" ht="13.5" customHeight="1" x14ac:dyDescent="0.15">
      <c r="A188" s="80">
        <v>186</v>
      </c>
      <c r="B188" s="80">
        <v>588</v>
      </c>
      <c r="C188" s="83" t="s">
        <v>567</v>
      </c>
      <c r="D188" s="83" t="s">
        <v>568</v>
      </c>
      <c r="E188" s="83" t="s">
        <v>152</v>
      </c>
      <c r="F188" s="82">
        <v>1</v>
      </c>
      <c r="H188" s="77"/>
      <c r="I188" s="77"/>
      <c r="M188" s="79"/>
    </row>
    <row r="189" spans="1:13" s="78" customFormat="1" ht="13.5" customHeight="1" x14ac:dyDescent="0.15">
      <c r="A189" s="80">
        <v>187</v>
      </c>
      <c r="B189" s="80">
        <v>590</v>
      </c>
      <c r="C189" s="83" t="s">
        <v>569</v>
      </c>
      <c r="D189" s="83" t="s">
        <v>570</v>
      </c>
      <c r="E189" s="83" t="s">
        <v>230</v>
      </c>
      <c r="F189" s="82">
        <v>1</v>
      </c>
      <c r="H189" s="77"/>
      <c r="I189" s="77"/>
      <c r="M189" s="79"/>
    </row>
    <row r="190" spans="1:13" s="78" customFormat="1" ht="13.5" customHeight="1" x14ac:dyDescent="0.15">
      <c r="A190" s="80">
        <v>188</v>
      </c>
      <c r="B190" s="80">
        <v>591</v>
      </c>
      <c r="C190" s="83" t="s">
        <v>571</v>
      </c>
      <c r="D190" s="83" t="s">
        <v>572</v>
      </c>
      <c r="E190" s="83" t="s">
        <v>220</v>
      </c>
      <c r="F190" s="82">
        <v>1</v>
      </c>
      <c r="H190" s="77"/>
      <c r="I190" s="77"/>
      <c r="M190" s="79"/>
    </row>
    <row r="191" spans="1:13" s="78" customFormat="1" ht="13.5" customHeight="1" x14ac:dyDescent="0.15">
      <c r="A191" s="80">
        <v>189</v>
      </c>
      <c r="B191" s="80">
        <v>592</v>
      </c>
      <c r="C191" s="83" t="s">
        <v>573</v>
      </c>
      <c r="D191" s="83" t="s">
        <v>574</v>
      </c>
      <c r="E191" s="83" t="s">
        <v>220</v>
      </c>
      <c r="F191" s="82">
        <v>1</v>
      </c>
      <c r="H191" s="77"/>
      <c r="I191" s="77"/>
      <c r="M191" s="79"/>
    </row>
    <row r="192" spans="1:13" s="78" customFormat="1" ht="13.5" customHeight="1" x14ac:dyDescent="0.15">
      <c r="A192" s="80">
        <v>190</v>
      </c>
      <c r="B192" s="80">
        <v>593</v>
      </c>
      <c r="C192" s="83"/>
      <c r="D192" s="83"/>
      <c r="E192" s="83"/>
      <c r="F192" s="82"/>
      <c r="H192" s="77"/>
      <c r="I192" s="77"/>
      <c r="M192" s="79"/>
    </row>
    <row r="193" spans="1:13" s="78" customFormat="1" ht="13.5" customHeight="1" x14ac:dyDescent="0.15">
      <c r="A193" s="80">
        <v>191</v>
      </c>
      <c r="B193" s="80">
        <v>594</v>
      </c>
      <c r="C193" s="83" t="s">
        <v>575</v>
      </c>
      <c r="D193" s="83" t="s">
        <v>576</v>
      </c>
      <c r="E193" s="83" t="s">
        <v>150</v>
      </c>
      <c r="F193" s="82">
        <v>2</v>
      </c>
      <c r="H193" s="77"/>
      <c r="I193" s="77"/>
      <c r="M193" s="79"/>
    </row>
    <row r="194" spans="1:13" s="78" customFormat="1" ht="13.5" customHeight="1" x14ac:dyDescent="0.15">
      <c r="A194" s="80">
        <v>192</v>
      </c>
      <c r="B194" s="80"/>
      <c r="C194" s="83"/>
      <c r="D194" s="83"/>
      <c r="E194" s="83"/>
      <c r="F194" s="82"/>
      <c r="H194" s="77"/>
      <c r="I194" s="77"/>
      <c r="M194" s="79"/>
    </row>
    <row r="195" spans="1:13" s="78" customFormat="1" ht="13.5" customHeight="1" x14ac:dyDescent="0.15">
      <c r="A195" s="80">
        <v>193</v>
      </c>
      <c r="B195" s="80"/>
      <c r="C195" s="83"/>
      <c r="D195" s="83"/>
      <c r="E195" s="83"/>
      <c r="F195" s="82"/>
      <c r="H195" s="77"/>
      <c r="I195" s="77"/>
      <c r="J195" s="77"/>
      <c r="K195" s="77"/>
      <c r="L195" s="77"/>
      <c r="M195" s="77"/>
    </row>
    <row r="196" spans="1:13" s="78" customFormat="1" ht="13.5" customHeight="1" x14ac:dyDescent="0.15">
      <c r="A196" s="80">
        <v>194</v>
      </c>
      <c r="B196" s="80"/>
      <c r="C196" s="83"/>
      <c r="D196" s="83"/>
      <c r="E196" s="83"/>
      <c r="F196" s="82"/>
      <c r="H196" s="77"/>
      <c r="I196" s="77"/>
      <c r="J196" s="77"/>
      <c r="K196" s="77"/>
      <c r="L196" s="77"/>
      <c r="M196" s="77"/>
    </row>
    <row r="197" spans="1:13" s="78" customFormat="1" ht="13.5" customHeight="1" x14ac:dyDescent="0.15">
      <c r="A197" s="84">
        <v>195</v>
      </c>
      <c r="B197" s="80"/>
      <c r="C197" s="83"/>
      <c r="D197" s="83"/>
      <c r="E197" s="83"/>
      <c r="F197" s="82"/>
      <c r="H197" s="77"/>
      <c r="I197" s="77"/>
      <c r="J197" s="77"/>
      <c r="K197" s="77"/>
      <c r="L197" s="77"/>
      <c r="M197" s="77"/>
    </row>
    <row r="198" spans="1:13" s="78" customFormat="1" ht="13.5" customHeight="1" x14ac:dyDescent="0.15">
      <c r="A198" s="80">
        <v>196</v>
      </c>
      <c r="B198" s="80"/>
      <c r="C198" s="83"/>
      <c r="D198" s="83"/>
      <c r="E198" s="83"/>
      <c r="F198" s="82"/>
      <c r="H198" s="77"/>
      <c r="I198" s="77"/>
      <c r="J198" s="77"/>
      <c r="K198" s="77"/>
      <c r="L198" s="77"/>
      <c r="M198" s="77"/>
    </row>
    <row r="199" spans="1:13" s="78" customFormat="1" ht="13.5" customHeight="1" x14ac:dyDescent="0.15">
      <c r="A199" s="80">
        <v>197</v>
      </c>
      <c r="B199" s="80"/>
      <c r="C199" s="83"/>
      <c r="D199" s="83"/>
      <c r="E199" s="83"/>
      <c r="F199" s="82"/>
      <c r="H199" s="77"/>
      <c r="I199" s="77"/>
      <c r="J199" s="77"/>
      <c r="K199" s="77"/>
      <c r="L199" s="77"/>
      <c r="M199" s="77"/>
    </row>
    <row r="200" spans="1:13" s="78" customFormat="1" ht="13.5" customHeight="1" x14ac:dyDescent="0.15">
      <c r="A200" s="80">
        <v>198</v>
      </c>
      <c r="B200" s="80"/>
      <c r="C200" s="83"/>
      <c r="D200" s="83"/>
      <c r="E200" s="83"/>
      <c r="F200" s="82"/>
      <c r="H200" s="77"/>
      <c r="I200" s="77"/>
      <c r="J200" s="77"/>
      <c r="K200" s="77"/>
      <c r="L200" s="77"/>
      <c r="M200" s="77"/>
    </row>
    <row r="201" spans="1:13" s="78" customFormat="1" ht="13.5" customHeight="1" x14ac:dyDescent="0.15">
      <c r="A201" s="80">
        <v>199</v>
      </c>
      <c r="B201" s="80"/>
      <c r="C201" s="83"/>
      <c r="D201" s="83"/>
      <c r="E201" s="83"/>
      <c r="F201" s="82"/>
      <c r="H201" s="77"/>
      <c r="I201" s="77"/>
      <c r="J201" s="77"/>
      <c r="K201" s="77"/>
      <c r="L201" s="77"/>
      <c r="M201" s="77"/>
    </row>
    <row r="202" spans="1:13" s="78" customFormat="1" ht="13.5" customHeight="1" x14ac:dyDescent="0.15">
      <c r="A202" s="80">
        <v>200</v>
      </c>
      <c r="B202" s="80"/>
      <c r="C202" s="83"/>
      <c r="D202" s="83"/>
      <c r="E202" s="83"/>
      <c r="F202" s="82"/>
      <c r="H202" s="77"/>
      <c r="I202" s="77"/>
      <c r="J202" s="77"/>
      <c r="K202" s="77"/>
      <c r="L202" s="77"/>
      <c r="M202" s="77"/>
    </row>
    <row r="203" spans="1:13" s="78" customFormat="1" ht="13.5" customHeight="1" x14ac:dyDescent="0.15">
      <c r="A203" s="80">
        <v>201</v>
      </c>
      <c r="B203" s="80"/>
      <c r="C203" s="83"/>
      <c r="D203" s="83"/>
      <c r="E203" s="83"/>
      <c r="F203" s="82"/>
      <c r="H203" s="77"/>
      <c r="I203" s="77"/>
      <c r="J203" s="77"/>
      <c r="K203" s="77"/>
      <c r="L203" s="77"/>
      <c r="M203" s="77"/>
    </row>
    <row r="204" spans="1:13" s="78" customFormat="1" ht="13.5" customHeight="1" x14ac:dyDescent="0.15">
      <c r="A204" s="80">
        <v>202</v>
      </c>
      <c r="B204" s="80"/>
      <c r="C204" s="83"/>
      <c r="D204" s="83"/>
      <c r="E204" s="83"/>
      <c r="F204" s="82"/>
      <c r="H204" s="77"/>
      <c r="I204" s="77"/>
      <c r="J204" s="77"/>
      <c r="K204" s="77"/>
      <c r="L204" s="77"/>
      <c r="M204" s="77"/>
    </row>
    <row r="205" spans="1:13" s="78" customFormat="1" ht="13.5" customHeight="1" x14ac:dyDescent="0.15">
      <c r="A205" s="80">
        <v>203</v>
      </c>
      <c r="B205" s="80"/>
      <c r="C205" s="83"/>
      <c r="D205" s="83"/>
      <c r="E205" s="83"/>
      <c r="F205" s="82"/>
      <c r="H205" s="77"/>
      <c r="I205" s="77"/>
      <c r="J205" s="77"/>
      <c r="K205" s="77"/>
      <c r="L205" s="77"/>
      <c r="M205" s="77"/>
    </row>
    <row r="206" spans="1:13" s="78" customFormat="1" ht="13.5" customHeight="1" x14ac:dyDescent="0.15">
      <c r="A206" s="80">
        <v>204</v>
      </c>
      <c r="B206" s="80"/>
      <c r="C206" s="83"/>
      <c r="D206" s="83"/>
      <c r="E206" s="83"/>
      <c r="F206" s="82"/>
      <c r="H206" s="77"/>
      <c r="I206" s="77"/>
      <c r="J206" s="77"/>
      <c r="K206" s="77"/>
      <c r="L206" s="77"/>
      <c r="M206" s="77"/>
    </row>
    <row r="207" spans="1:13" s="78" customFormat="1" ht="13.5" customHeight="1" x14ac:dyDescent="0.15">
      <c r="A207" s="80">
        <v>205</v>
      </c>
      <c r="B207" s="80"/>
      <c r="C207" s="83"/>
      <c r="D207" s="83"/>
      <c r="E207" s="83"/>
      <c r="F207" s="82"/>
      <c r="H207" s="77"/>
      <c r="I207" s="77"/>
      <c r="J207" s="77"/>
      <c r="K207" s="77"/>
      <c r="L207" s="77"/>
      <c r="M207" s="77"/>
    </row>
    <row r="208" spans="1:13" s="78" customFormat="1" ht="13.5" customHeight="1" x14ac:dyDescent="0.15">
      <c r="A208" s="80">
        <v>206</v>
      </c>
      <c r="B208" s="80"/>
      <c r="C208" s="83"/>
      <c r="D208" s="83"/>
      <c r="E208" s="83"/>
      <c r="F208" s="82"/>
      <c r="H208" s="77"/>
      <c r="I208" s="77"/>
      <c r="J208" s="77"/>
      <c r="K208" s="77"/>
      <c r="L208" s="77"/>
      <c r="M208" s="77"/>
    </row>
    <row r="209" spans="1:13" s="78" customFormat="1" ht="13.5" customHeight="1" x14ac:dyDescent="0.15">
      <c r="A209" s="80">
        <v>207</v>
      </c>
      <c r="B209" s="80"/>
      <c r="C209" s="83"/>
      <c r="D209" s="83"/>
      <c r="E209" s="83"/>
      <c r="F209" s="82"/>
      <c r="H209" s="77"/>
      <c r="I209" s="77"/>
      <c r="J209" s="77"/>
      <c r="K209" s="77"/>
      <c r="L209" s="77"/>
      <c r="M209" s="77"/>
    </row>
    <row r="210" spans="1:13" s="78" customFormat="1" ht="13.5" customHeight="1" x14ac:dyDescent="0.15">
      <c r="A210" s="80">
        <v>208</v>
      </c>
      <c r="B210" s="80"/>
      <c r="C210" s="83"/>
      <c r="D210" s="83"/>
      <c r="E210" s="83"/>
      <c r="F210" s="82"/>
      <c r="H210" s="77"/>
      <c r="I210" s="77"/>
      <c r="J210" s="77"/>
      <c r="K210" s="77"/>
      <c r="L210" s="77"/>
      <c r="M210" s="77"/>
    </row>
    <row r="211" spans="1:13" s="78" customFormat="1" ht="13.5" customHeight="1" x14ac:dyDescent="0.15">
      <c r="A211" s="80">
        <v>209</v>
      </c>
      <c r="B211" s="80"/>
      <c r="C211" s="83"/>
      <c r="D211" s="83"/>
      <c r="E211" s="83"/>
      <c r="F211" s="82"/>
      <c r="H211" s="77"/>
      <c r="I211" s="77"/>
      <c r="J211" s="77"/>
      <c r="K211" s="77"/>
      <c r="L211" s="77"/>
      <c r="M211" s="77"/>
    </row>
    <row r="212" spans="1:13" s="78" customFormat="1" ht="13.5" customHeight="1" x14ac:dyDescent="0.15">
      <c r="A212" s="80">
        <v>210</v>
      </c>
      <c r="B212" s="80"/>
      <c r="C212" s="83"/>
      <c r="D212" s="83"/>
      <c r="E212" s="83"/>
      <c r="F212" s="82"/>
      <c r="H212" s="77"/>
      <c r="I212" s="77"/>
      <c r="J212" s="77"/>
      <c r="K212" s="77"/>
      <c r="L212" s="77"/>
      <c r="M212" s="77"/>
    </row>
    <row r="213" spans="1:13" s="78" customFormat="1" ht="13.5" customHeight="1" x14ac:dyDescent="0.15">
      <c r="A213" s="80">
        <v>211</v>
      </c>
      <c r="B213" s="80"/>
      <c r="C213" s="83"/>
      <c r="D213" s="83"/>
      <c r="E213" s="83"/>
      <c r="F213" s="82"/>
      <c r="H213" s="77"/>
      <c r="I213" s="77"/>
      <c r="J213" s="77"/>
      <c r="K213" s="77"/>
      <c r="L213" s="77"/>
      <c r="M213" s="77"/>
    </row>
    <row r="214" spans="1:13" s="78" customFormat="1" ht="13.5" customHeight="1" x14ac:dyDescent="0.15">
      <c r="A214" s="80">
        <v>212</v>
      </c>
      <c r="B214" s="80"/>
      <c r="C214" s="83"/>
      <c r="D214" s="83"/>
      <c r="E214" s="83"/>
      <c r="F214" s="82"/>
      <c r="H214" s="77"/>
      <c r="I214" s="77"/>
      <c r="J214" s="77"/>
      <c r="K214" s="77"/>
      <c r="L214" s="77"/>
      <c r="M214" s="77"/>
    </row>
    <row r="215" spans="1:13" s="78" customFormat="1" ht="13.5" customHeight="1" x14ac:dyDescent="0.15">
      <c r="A215" s="80">
        <v>213</v>
      </c>
      <c r="B215" s="80"/>
      <c r="C215" s="83"/>
      <c r="D215" s="83"/>
      <c r="E215" s="83"/>
      <c r="F215" s="82"/>
      <c r="H215" s="77"/>
      <c r="I215" s="77"/>
      <c r="J215" s="77"/>
      <c r="K215" s="77"/>
      <c r="L215" s="77"/>
      <c r="M215" s="77"/>
    </row>
    <row r="216" spans="1:13" s="78" customFormat="1" ht="13.5" customHeight="1" x14ac:dyDescent="0.15">
      <c r="A216" s="80"/>
      <c r="B216" s="80"/>
      <c r="C216" s="83"/>
      <c r="D216" s="83"/>
      <c r="E216" s="83"/>
      <c r="F216" s="82"/>
      <c r="H216" s="77"/>
      <c r="I216" s="77"/>
      <c r="J216" s="77"/>
      <c r="K216" s="77"/>
      <c r="L216" s="77"/>
      <c r="M216" s="77"/>
    </row>
    <row r="217" spans="1:13" s="78" customFormat="1" ht="13.5" customHeight="1" x14ac:dyDescent="0.15">
      <c r="A217" s="80"/>
      <c r="B217" s="80"/>
      <c r="C217" s="83"/>
      <c r="D217" s="83"/>
      <c r="E217" s="83"/>
      <c r="F217" s="82"/>
      <c r="H217" s="77"/>
      <c r="I217" s="77"/>
      <c r="J217" s="77"/>
      <c r="K217" s="77"/>
      <c r="L217" s="77"/>
      <c r="M217" s="77"/>
    </row>
    <row r="218" spans="1:13" s="78" customFormat="1" ht="13.5" customHeight="1" x14ac:dyDescent="0.15">
      <c r="A218" s="80"/>
      <c r="B218" s="80"/>
      <c r="C218" s="83"/>
      <c r="D218" s="83"/>
      <c r="E218" s="83"/>
      <c r="F218" s="82"/>
      <c r="H218" s="77"/>
      <c r="I218" s="77"/>
      <c r="J218" s="77"/>
      <c r="K218" s="77"/>
      <c r="L218" s="77"/>
      <c r="M218" s="77"/>
    </row>
    <row r="219" spans="1:13" s="78" customFormat="1" ht="13.5" customHeight="1" x14ac:dyDescent="0.15">
      <c r="A219" s="80"/>
      <c r="B219" s="80"/>
      <c r="C219" s="83"/>
      <c r="D219" s="83"/>
      <c r="E219" s="83"/>
      <c r="F219" s="82"/>
      <c r="H219" s="77"/>
      <c r="I219" s="77"/>
      <c r="J219" s="77"/>
      <c r="K219" s="77"/>
      <c r="L219" s="77"/>
      <c r="M219" s="77"/>
    </row>
    <row r="220" spans="1:13" s="78" customFormat="1" ht="13.5" customHeight="1" x14ac:dyDescent="0.15">
      <c r="A220" s="80"/>
      <c r="B220" s="80"/>
      <c r="C220" s="83"/>
      <c r="D220" s="83"/>
      <c r="E220" s="83"/>
      <c r="F220" s="82"/>
      <c r="H220" s="77"/>
      <c r="I220" s="77"/>
      <c r="J220" s="77"/>
      <c r="K220" s="77"/>
      <c r="L220" s="77"/>
      <c r="M220" s="77"/>
    </row>
    <row r="221" spans="1:13" s="78" customFormat="1" ht="13.5" customHeight="1" x14ac:dyDescent="0.15">
      <c r="A221" s="80"/>
      <c r="B221" s="80"/>
      <c r="C221" s="83"/>
      <c r="D221" s="83"/>
      <c r="E221" s="83"/>
      <c r="F221" s="82"/>
      <c r="H221" s="77"/>
      <c r="I221" s="77"/>
      <c r="J221" s="77"/>
      <c r="K221" s="77"/>
      <c r="L221" s="77"/>
      <c r="M221" s="77"/>
    </row>
    <row r="222" spans="1:13" s="78" customFormat="1" ht="13.5" customHeight="1" x14ac:dyDescent="0.15">
      <c r="A222" s="80"/>
      <c r="B222" s="80"/>
      <c r="C222" s="83"/>
      <c r="D222" s="83"/>
      <c r="E222" s="83"/>
      <c r="F222" s="82"/>
      <c r="H222" s="77"/>
      <c r="I222" s="77"/>
      <c r="J222" s="77"/>
      <c r="K222" s="77"/>
      <c r="L222" s="77"/>
      <c r="M222" s="77"/>
    </row>
    <row r="223" spans="1:13" s="78" customFormat="1" ht="13.5" customHeight="1" x14ac:dyDescent="0.15">
      <c r="A223" s="80"/>
      <c r="B223" s="80"/>
      <c r="C223" s="83"/>
      <c r="D223" s="83"/>
      <c r="E223" s="83"/>
      <c r="F223" s="82"/>
      <c r="H223" s="77"/>
      <c r="I223" s="77"/>
      <c r="J223" s="77"/>
      <c r="K223" s="77"/>
      <c r="L223" s="77"/>
      <c r="M223" s="77"/>
    </row>
    <row r="224" spans="1:13" s="78" customFormat="1" ht="13.5" customHeight="1" x14ac:dyDescent="0.15">
      <c r="A224" s="80"/>
      <c r="B224" s="80"/>
      <c r="C224" s="83"/>
      <c r="D224" s="83"/>
      <c r="E224" s="83"/>
      <c r="F224" s="82"/>
      <c r="H224" s="77"/>
      <c r="I224" s="77"/>
      <c r="J224" s="77"/>
      <c r="K224" s="77"/>
      <c r="L224" s="77"/>
      <c r="M224" s="77"/>
    </row>
    <row r="225" spans="1:13" s="78" customFormat="1" ht="13.5" customHeight="1" x14ac:dyDescent="0.15">
      <c r="A225" s="80"/>
      <c r="B225" s="80"/>
      <c r="C225" s="83"/>
      <c r="D225" s="83"/>
      <c r="E225" s="83"/>
      <c r="F225" s="82"/>
      <c r="H225" s="77"/>
      <c r="I225" s="77"/>
      <c r="J225" s="77"/>
      <c r="K225" s="77"/>
      <c r="L225" s="77"/>
      <c r="M225" s="77"/>
    </row>
    <row r="226" spans="1:13" s="78" customFormat="1" ht="13.5" customHeight="1" x14ac:dyDescent="0.15">
      <c r="A226" s="80"/>
      <c r="B226" s="80"/>
      <c r="C226" s="83"/>
      <c r="D226" s="83"/>
      <c r="E226" s="83"/>
      <c r="F226" s="82"/>
      <c r="H226" s="77"/>
      <c r="I226" s="77"/>
      <c r="J226" s="77"/>
      <c r="K226" s="77"/>
      <c r="L226" s="77"/>
      <c r="M226" s="77"/>
    </row>
    <row r="227" spans="1:13" s="78" customFormat="1" ht="13.5" customHeight="1" x14ac:dyDescent="0.15">
      <c r="A227" s="80"/>
      <c r="B227" s="80"/>
      <c r="C227" s="83"/>
      <c r="D227" s="83"/>
      <c r="E227" s="83"/>
      <c r="F227" s="82"/>
      <c r="H227" s="77"/>
      <c r="I227" s="77"/>
      <c r="J227" s="77"/>
      <c r="K227" s="77"/>
      <c r="L227" s="77"/>
      <c r="M227" s="77"/>
    </row>
    <row r="228" spans="1:13" s="78" customFormat="1" ht="13.5" customHeight="1" x14ac:dyDescent="0.15">
      <c r="A228" s="80"/>
      <c r="B228" s="80"/>
      <c r="C228" s="83"/>
      <c r="D228" s="83"/>
      <c r="E228" s="83"/>
      <c r="F228" s="82"/>
      <c r="H228" s="77"/>
      <c r="I228" s="77"/>
      <c r="J228" s="77"/>
      <c r="K228" s="77"/>
      <c r="L228" s="77"/>
      <c r="M228" s="77"/>
    </row>
    <row r="229" spans="1:13" s="78" customFormat="1" ht="13.5" customHeight="1" x14ac:dyDescent="0.15">
      <c r="A229" s="80"/>
      <c r="B229" s="80"/>
      <c r="C229" s="83"/>
      <c r="D229" s="83"/>
      <c r="E229" s="83"/>
      <c r="F229" s="82"/>
      <c r="H229" s="77"/>
      <c r="I229" s="77"/>
      <c r="J229" s="77"/>
      <c r="K229" s="77"/>
      <c r="L229" s="77"/>
      <c r="M229" s="77"/>
    </row>
    <row r="230" spans="1:13" s="78" customFormat="1" ht="13.5" customHeight="1" x14ac:dyDescent="0.15">
      <c r="A230" s="80"/>
      <c r="B230" s="80"/>
      <c r="C230" s="83"/>
      <c r="D230" s="83"/>
      <c r="E230" s="83"/>
      <c r="F230" s="82"/>
      <c r="H230" s="77"/>
      <c r="I230" s="77"/>
      <c r="J230" s="77"/>
      <c r="K230" s="77"/>
      <c r="L230" s="77"/>
      <c r="M230" s="77"/>
    </row>
    <row r="231" spans="1:13" s="78" customFormat="1" ht="13.5" customHeight="1" x14ac:dyDescent="0.15">
      <c r="A231" s="80"/>
      <c r="B231" s="80"/>
      <c r="C231" s="83"/>
      <c r="D231" s="85"/>
      <c r="E231" s="85"/>
      <c r="F231" s="82"/>
      <c r="H231" s="77"/>
      <c r="I231" s="77"/>
      <c r="J231" s="77"/>
      <c r="K231" s="77"/>
      <c r="L231" s="77"/>
      <c r="M231" s="77"/>
    </row>
    <row r="232" spans="1:13" s="78" customFormat="1" ht="13.5" customHeight="1" x14ac:dyDescent="0.15">
      <c r="A232" s="80"/>
      <c r="B232" s="80"/>
      <c r="C232" s="83"/>
      <c r="D232" s="85"/>
      <c r="E232" s="85"/>
      <c r="F232" s="82"/>
      <c r="H232" s="77"/>
      <c r="I232" s="77"/>
      <c r="J232" s="77"/>
      <c r="K232" s="77"/>
      <c r="L232" s="77"/>
      <c r="M232" s="77"/>
    </row>
    <row r="233" spans="1:13" s="78" customFormat="1" ht="13.5" customHeight="1" x14ac:dyDescent="0.15">
      <c r="A233" s="80"/>
      <c r="B233" s="80"/>
      <c r="C233" s="83"/>
      <c r="D233" s="85"/>
      <c r="E233" s="85"/>
      <c r="F233" s="82"/>
      <c r="H233" s="77"/>
      <c r="I233" s="77"/>
      <c r="J233" s="77"/>
      <c r="K233" s="77"/>
      <c r="L233" s="77"/>
      <c r="M233" s="77"/>
    </row>
    <row r="234" spans="1:13" s="78" customFormat="1" ht="13.5" customHeight="1" x14ac:dyDescent="0.15">
      <c r="A234" s="80"/>
      <c r="B234" s="80"/>
      <c r="C234" s="83"/>
      <c r="D234" s="85"/>
      <c r="E234" s="85"/>
      <c r="F234" s="82"/>
      <c r="H234" s="77"/>
      <c r="I234" s="77"/>
      <c r="J234" s="77"/>
      <c r="K234" s="77"/>
      <c r="L234" s="77"/>
      <c r="M234" s="77"/>
    </row>
    <row r="235" spans="1:13" s="78" customFormat="1" ht="13.5" customHeight="1" x14ac:dyDescent="0.15">
      <c r="A235" s="80"/>
      <c r="B235" s="80"/>
      <c r="C235" s="83"/>
      <c r="D235" s="85"/>
      <c r="E235" s="85"/>
      <c r="F235" s="82"/>
      <c r="H235" s="77"/>
      <c r="I235" s="77"/>
      <c r="J235" s="77"/>
      <c r="K235" s="77"/>
      <c r="L235" s="77"/>
      <c r="M235" s="77"/>
    </row>
    <row r="236" spans="1:13" s="78" customFormat="1" ht="13.5" customHeight="1" x14ac:dyDescent="0.15">
      <c r="A236" s="80"/>
      <c r="B236" s="80"/>
      <c r="C236" s="83"/>
      <c r="D236" s="85"/>
      <c r="E236" s="85"/>
      <c r="F236" s="82"/>
      <c r="H236" s="77"/>
      <c r="I236" s="77"/>
      <c r="J236" s="77"/>
      <c r="K236" s="77"/>
      <c r="L236" s="77"/>
      <c r="M236" s="77"/>
    </row>
    <row r="237" spans="1:13" s="78" customFormat="1" ht="13.5" customHeight="1" x14ac:dyDescent="0.15">
      <c r="A237" s="80"/>
      <c r="B237" s="80"/>
      <c r="C237" s="83"/>
      <c r="D237" s="85"/>
      <c r="E237" s="85"/>
      <c r="F237" s="82"/>
      <c r="H237" s="77"/>
      <c r="I237" s="77"/>
      <c r="J237" s="77"/>
      <c r="K237" s="77"/>
      <c r="L237" s="77"/>
      <c r="M237" s="77"/>
    </row>
    <row r="238" spans="1:13" s="78" customFormat="1" ht="13.5" customHeight="1" x14ac:dyDescent="0.15">
      <c r="A238" s="80"/>
      <c r="B238" s="80"/>
      <c r="C238" s="83"/>
      <c r="D238" s="85"/>
      <c r="E238" s="85"/>
      <c r="F238" s="82"/>
      <c r="H238" s="77"/>
      <c r="I238" s="77"/>
      <c r="J238" s="77"/>
      <c r="K238" s="77"/>
      <c r="L238" s="77"/>
      <c r="M238" s="77"/>
    </row>
    <row r="239" spans="1:13" s="78" customFormat="1" ht="13.5" customHeight="1" x14ac:dyDescent="0.15">
      <c r="A239" s="80"/>
      <c r="B239" s="80"/>
      <c r="C239" s="83"/>
      <c r="D239" s="85"/>
      <c r="E239" s="85"/>
      <c r="F239" s="82"/>
      <c r="H239" s="77"/>
      <c r="I239" s="77"/>
      <c r="J239" s="77"/>
      <c r="K239" s="77"/>
      <c r="L239" s="77"/>
      <c r="M239" s="77"/>
    </row>
    <row r="240" spans="1:13" s="78" customFormat="1" ht="13.5" customHeight="1" x14ac:dyDescent="0.15">
      <c r="A240" s="80"/>
      <c r="B240" s="80"/>
      <c r="C240" s="83"/>
      <c r="D240" s="85"/>
      <c r="E240" s="85"/>
      <c r="F240" s="82"/>
      <c r="H240" s="77"/>
      <c r="I240" s="77"/>
      <c r="J240" s="77"/>
      <c r="K240" s="77"/>
      <c r="L240" s="77"/>
      <c r="M240" s="77"/>
    </row>
    <row r="241" spans="1:13" s="78" customFormat="1" ht="13.5" customHeight="1" x14ac:dyDescent="0.15">
      <c r="A241" s="80"/>
      <c r="B241" s="80"/>
      <c r="C241" s="83" t="s">
        <v>104</v>
      </c>
      <c r="D241" s="85"/>
      <c r="E241" s="85" t="s">
        <v>104</v>
      </c>
      <c r="F241" s="82" t="s">
        <v>104</v>
      </c>
      <c r="H241" s="77"/>
      <c r="I241" s="77"/>
      <c r="J241" s="77"/>
      <c r="K241" s="77"/>
      <c r="L241" s="77"/>
      <c r="M241" s="77"/>
    </row>
    <row r="242" spans="1:13" s="78" customFormat="1" ht="13.5" customHeight="1" x14ac:dyDescent="0.15">
      <c r="A242" s="80"/>
      <c r="B242" s="80"/>
      <c r="C242" s="83" t="s">
        <v>104</v>
      </c>
      <c r="D242" s="85"/>
      <c r="E242" s="85" t="s">
        <v>104</v>
      </c>
      <c r="F242" s="82" t="s">
        <v>104</v>
      </c>
      <c r="H242" s="77"/>
      <c r="I242" s="77"/>
      <c r="J242" s="77"/>
      <c r="K242" s="77"/>
      <c r="L242" s="77"/>
      <c r="M242" s="77"/>
    </row>
    <row r="243" spans="1:13" s="78" customFormat="1" ht="13.5" customHeight="1" x14ac:dyDescent="0.15">
      <c r="A243" s="80"/>
      <c r="B243" s="80"/>
      <c r="C243" s="83" t="s">
        <v>104</v>
      </c>
      <c r="D243" s="83"/>
      <c r="E243" s="83" t="s">
        <v>104</v>
      </c>
      <c r="F243" s="82" t="s">
        <v>104</v>
      </c>
      <c r="H243" s="77"/>
      <c r="I243" s="77"/>
      <c r="J243" s="77"/>
      <c r="K243" s="77"/>
      <c r="L243" s="77"/>
      <c r="M243" s="77"/>
    </row>
    <row r="244" spans="1:13" s="78" customFormat="1" ht="13.5" customHeight="1" x14ac:dyDescent="0.15">
      <c r="A244" s="80"/>
      <c r="B244" s="80"/>
      <c r="C244" s="83" t="s">
        <v>104</v>
      </c>
      <c r="D244" s="83"/>
      <c r="E244" s="83" t="s">
        <v>104</v>
      </c>
      <c r="F244" s="82" t="s">
        <v>104</v>
      </c>
      <c r="H244" s="77"/>
      <c r="I244" s="77"/>
      <c r="J244" s="77"/>
      <c r="K244" s="77"/>
      <c r="L244" s="77"/>
      <c r="M244" s="77"/>
    </row>
    <row r="245" spans="1:13" s="78" customFormat="1" ht="13.5" customHeight="1" x14ac:dyDescent="0.15">
      <c r="A245" s="80"/>
      <c r="B245" s="80"/>
      <c r="C245" s="83" t="s">
        <v>104</v>
      </c>
      <c r="D245" s="83"/>
      <c r="E245" s="83" t="s">
        <v>104</v>
      </c>
      <c r="F245" s="82" t="s">
        <v>104</v>
      </c>
      <c r="H245" s="77"/>
      <c r="I245" s="77"/>
      <c r="J245" s="77"/>
      <c r="K245" s="77"/>
      <c r="L245" s="77"/>
      <c r="M245" s="77"/>
    </row>
    <row r="246" spans="1:13" s="78" customFormat="1" ht="13.5" customHeight="1" x14ac:dyDescent="0.15">
      <c r="A246" s="80"/>
      <c r="B246" s="80"/>
      <c r="C246" s="83" t="s">
        <v>104</v>
      </c>
      <c r="D246" s="83"/>
      <c r="E246" s="83" t="s">
        <v>104</v>
      </c>
      <c r="F246" s="82" t="s">
        <v>104</v>
      </c>
      <c r="H246" s="77"/>
      <c r="I246" s="77"/>
      <c r="J246" s="77"/>
      <c r="K246" s="77"/>
      <c r="L246" s="77"/>
      <c r="M246" s="77"/>
    </row>
    <row r="247" spans="1:13" s="78" customFormat="1" ht="13.5" customHeight="1" x14ac:dyDescent="0.15">
      <c r="A247" s="80"/>
      <c r="B247" s="80"/>
      <c r="C247" s="83" t="s">
        <v>104</v>
      </c>
      <c r="D247" s="83"/>
      <c r="E247" s="83" t="s">
        <v>104</v>
      </c>
      <c r="F247" s="82" t="s">
        <v>104</v>
      </c>
      <c r="H247" s="77"/>
      <c r="I247" s="77"/>
      <c r="J247" s="77"/>
      <c r="K247" s="77"/>
      <c r="L247" s="77"/>
      <c r="M247" s="77"/>
    </row>
    <row r="248" spans="1:13" s="78" customFormat="1" ht="13.5" customHeight="1" x14ac:dyDescent="0.15">
      <c r="A248" s="80"/>
      <c r="B248" s="80"/>
      <c r="C248" s="83" t="s">
        <v>104</v>
      </c>
      <c r="D248" s="83"/>
      <c r="E248" s="83" t="s">
        <v>104</v>
      </c>
      <c r="F248" s="82" t="s">
        <v>104</v>
      </c>
      <c r="H248" s="77"/>
      <c r="I248" s="77"/>
      <c r="J248" s="77"/>
      <c r="K248" s="77"/>
      <c r="L248" s="77"/>
      <c r="M248" s="77"/>
    </row>
    <row r="249" spans="1:13" s="78" customFormat="1" ht="13.5" customHeight="1" x14ac:dyDescent="0.15">
      <c r="A249" s="80"/>
      <c r="B249" s="80"/>
      <c r="C249" s="83" t="s">
        <v>104</v>
      </c>
      <c r="D249" s="83"/>
      <c r="E249" s="83" t="s">
        <v>104</v>
      </c>
      <c r="F249" s="82" t="s">
        <v>104</v>
      </c>
      <c r="H249" s="77"/>
      <c r="I249" s="77"/>
      <c r="J249" s="77"/>
      <c r="K249" s="77"/>
      <c r="L249" s="77"/>
      <c r="M249" s="77"/>
    </row>
    <row r="250" spans="1:13" s="78" customFormat="1" ht="13.5" customHeight="1" x14ac:dyDescent="0.15">
      <c r="A250" s="80"/>
      <c r="B250" s="80"/>
      <c r="C250" s="83" t="s">
        <v>104</v>
      </c>
      <c r="D250" s="83"/>
      <c r="E250" s="83" t="s">
        <v>104</v>
      </c>
      <c r="F250" s="82" t="s">
        <v>104</v>
      </c>
      <c r="H250" s="77"/>
      <c r="I250" s="77"/>
      <c r="J250" s="77"/>
      <c r="K250" s="77"/>
      <c r="L250" s="77"/>
      <c r="M250" s="77"/>
    </row>
    <row r="251" spans="1:13" s="78" customFormat="1" ht="13.5" customHeight="1" x14ac:dyDescent="0.15">
      <c r="A251" s="80"/>
      <c r="B251" s="80"/>
      <c r="C251" s="83" t="s">
        <v>104</v>
      </c>
      <c r="D251" s="83"/>
      <c r="E251" s="83" t="s">
        <v>104</v>
      </c>
      <c r="F251" s="82" t="s">
        <v>104</v>
      </c>
      <c r="H251" s="77"/>
      <c r="I251" s="77"/>
      <c r="J251" s="77"/>
      <c r="K251" s="77"/>
      <c r="L251" s="77"/>
      <c r="M251" s="77"/>
    </row>
    <row r="252" spans="1:13" s="78" customFormat="1" ht="13.5" customHeight="1" x14ac:dyDescent="0.15">
      <c r="A252" s="80"/>
      <c r="B252" s="80"/>
      <c r="C252" s="83" t="s">
        <v>104</v>
      </c>
      <c r="D252" s="83"/>
      <c r="E252" s="83" t="s">
        <v>104</v>
      </c>
      <c r="F252" s="82" t="s">
        <v>104</v>
      </c>
      <c r="H252" s="77"/>
      <c r="I252" s="77"/>
      <c r="J252" s="77"/>
      <c r="K252" s="77"/>
      <c r="L252" s="77"/>
      <c r="M252" s="77"/>
    </row>
    <row r="253" spans="1:13" s="78" customFormat="1" ht="13.5" customHeight="1" x14ac:dyDescent="0.15">
      <c r="A253" s="80"/>
      <c r="B253" s="80"/>
      <c r="C253" s="83" t="s">
        <v>104</v>
      </c>
      <c r="D253" s="83"/>
      <c r="E253" s="83" t="s">
        <v>104</v>
      </c>
      <c r="F253" s="82" t="s">
        <v>104</v>
      </c>
      <c r="H253" s="77"/>
      <c r="I253" s="77"/>
      <c r="J253" s="77"/>
      <c r="K253" s="77"/>
      <c r="L253" s="77"/>
      <c r="M253" s="77"/>
    </row>
    <row r="254" spans="1:13" s="78" customFormat="1" ht="13.5" customHeight="1" x14ac:dyDescent="0.15">
      <c r="A254" s="80"/>
      <c r="B254" s="80"/>
      <c r="C254" s="83" t="s">
        <v>104</v>
      </c>
      <c r="D254" s="83"/>
      <c r="E254" s="83" t="s">
        <v>104</v>
      </c>
      <c r="F254" s="82" t="s">
        <v>104</v>
      </c>
      <c r="H254" s="77"/>
      <c r="I254" s="77"/>
      <c r="J254" s="77"/>
      <c r="K254" s="77"/>
      <c r="L254" s="77"/>
      <c r="M254" s="77"/>
    </row>
    <row r="255" spans="1:13" s="78" customFormat="1" ht="13.5" customHeight="1" x14ac:dyDescent="0.15">
      <c r="A255" s="80"/>
      <c r="B255" s="80"/>
      <c r="C255" s="83" t="s">
        <v>104</v>
      </c>
      <c r="D255" s="83"/>
      <c r="E255" s="83" t="s">
        <v>104</v>
      </c>
      <c r="F255" s="82" t="s">
        <v>104</v>
      </c>
      <c r="H255" s="77"/>
      <c r="I255" s="77"/>
      <c r="J255" s="77"/>
      <c r="K255" s="77"/>
      <c r="L255" s="77"/>
      <c r="M255" s="77"/>
    </row>
    <row r="256" spans="1:13" s="78" customFormat="1" ht="13.5" customHeight="1" x14ac:dyDescent="0.15">
      <c r="A256" s="80"/>
      <c r="B256" s="80"/>
      <c r="C256" s="83" t="s">
        <v>104</v>
      </c>
      <c r="D256" s="83"/>
      <c r="E256" s="83" t="s">
        <v>104</v>
      </c>
      <c r="F256" s="82" t="s">
        <v>104</v>
      </c>
      <c r="H256" s="77"/>
      <c r="I256" s="77"/>
      <c r="J256" s="77"/>
      <c r="K256" s="77"/>
      <c r="L256" s="77"/>
      <c r="M256" s="77"/>
    </row>
    <row r="257" spans="1:13" s="78" customFormat="1" ht="13.5" customHeight="1" x14ac:dyDescent="0.15">
      <c r="A257" s="80"/>
      <c r="B257" s="80"/>
      <c r="C257" s="83" t="s">
        <v>104</v>
      </c>
      <c r="D257" s="83"/>
      <c r="E257" s="83" t="s">
        <v>104</v>
      </c>
      <c r="F257" s="82" t="s">
        <v>104</v>
      </c>
      <c r="H257" s="77"/>
      <c r="I257" s="77"/>
      <c r="J257" s="77"/>
      <c r="K257" s="77"/>
      <c r="L257" s="77"/>
      <c r="M257" s="77"/>
    </row>
    <row r="258" spans="1:13" s="78" customFormat="1" ht="13.5" customHeight="1" x14ac:dyDescent="0.15">
      <c r="A258" s="80"/>
      <c r="B258" s="80"/>
      <c r="C258" s="83" t="s">
        <v>104</v>
      </c>
      <c r="D258" s="83"/>
      <c r="E258" s="83" t="s">
        <v>104</v>
      </c>
      <c r="F258" s="82" t="s">
        <v>104</v>
      </c>
      <c r="H258" s="77"/>
      <c r="I258" s="77"/>
      <c r="J258" s="77"/>
      <c r="K258" s="77"/>
      <c r="L258" s="77"/>
      <c r="M258" s="77"/>
    </row>
    <row r="259" spans="1:13" s="78" customFormat="1" ht="13.5" customHeight="1" x14ac:dyDescent="0.15">
      <c r="A259" s="80"/>
      <c r="B259" s="80"/>
      <c r="C259" s="83" t="s">
        <v>104</v>
      </c>
      <c r="D259" s="83"/>
      <c r="E259" s="83" t="s">
        <v>104</v>
      </c>
      <c r="F259" s="82" t="s">
        <v>104</v>
      </c>
      <c r="H259" s="77"/>
      <c r="I259" s="77"/>
      <c r="J259" s="77"/>
      <c r="K259" s="77"/>
      <c r="L259" s="77"/>
      <c r="M259" s="77"/>
    </row>
    <row r="260" spans="1:13" s="78" customFormat="1" ht="13.5" customHeight="1" x14ac:dyDescent="0.15">
      <c r="A260" s="80"/>
      <c r="B260" s="80"/>
      <c r="C260" s="83" t="s">
        <v>104</v>
      </c>
      <c r="D260" s="83"/>
      <c r="E260" s="83" t="s">
        <v>104</v>
      </c>
      <c r="F260" s="82" t="s">
        <v>104</v>
      </c>
      <c r="H260" s="77"/>
      <c r="I260" s="77"/>
      <c r="J260" s="77"/>
      <c r="K260" s="77"/>
      <c r="L260" s="77"/>
      <c r="M260" s="77"/>
    </row>
    <row r="261" spans="1:13" s="78" customFormat="1" ht="13.5" customHeight="1" x14ac:dyDescent="0.15">
      <c r="A261" s="80"/>
      <c r="B261" s="80"/>
      <c r="C261" s="83" t="s">
        <v>104</v>
      </c>
      <c r="D261" s="83"/>
      <c r="E261" s="83" t="s">
        <v>104</v>
      </c>
      <c r="F261" s="82" t="s">
        <v>104</v>
      </c>
      <c r="H261" s="77"/>
      <c r="I261" s="77"/>
      <c r="J261" s="77"/>
      <c r="K261" s="77"/>
      <c r="L261" s="77"/>
      <c r="M261" s="77"/>
    </row>
    <row r="262" spans="1:13" s="78" customFormat="1" ht="13.5" customHeight="1" x14ac:dyDescent="0.15">
      <c r="A262" s="80"/>
      <c r="B262" s="80"/>
      <c r="C262" s="83" t="s">
        <v>104</v>
      </c>
      <c r="D262" s="83"/>
      <c r="E262" s="83" t="s">
        <v>104</v>
      </c>
      <c r="F262" s="82" t="s">
        <v>104</v>
      </c>
      <c r="H262" s="77"/>
      <c r="I262" s="77"/>
      <c r="J262" s="77"/>
      <c r="K262" s="77"/>
      <c r="L262" s="77"/>
      <c r="M262" s="77"/>
    </row>
    <row r="263" spans="1:13" s="78" customFormat="1" ht="13.5" customHeight="1" x14ac:dyDescent="0.15">
      <c r="A263" s="80"/>
      <c r="B263" s="80"/>
      <c r="C263" s="83" t="s">
        <v>104</v>
      </c>
      <c r="D263" s="83"/>
      <c r="E263" s="83" t="s">
        <v>104</v>
      </c>
      <c r="F263" s="82" t="s">
        <v>104</v>
      </c>
      <c r="H263" s="77"/>
      <c r="I263" s="77"/>
      <c r="J263" s="77"/>
      <c r="K263" s="77"/>
      <c r="L263" s="77"/>
      <c r="M263" s="77"/>
    </row>
    <row r="264" spans="1:13" s="78" customFormat="1" ht="13.5" customHeight="1" x14ac:dyDescent="0.15">
      <c r="A264" s="80"/>
      <c r="B264" s="80"/>
      <c r="C264" s="83" t="s">
        <v>104</v>
      </c>
      <c r="D264" s="83"/>
      <c r="E264" s="83" t="s">
        <v>104</v>
      </c>
      <c r="F264" s="82" t="s">
        <v>104</v>
      </c>
      <c r="H264" s="77"/>
      <c r="I264" s="77"/>
      <c r="J264" s="77"/>
      <c r="K264" s="77"/>
      <c r="L264" s="77"/>
      <c r="M264" s="77"/>
    </row>
    <row r="265" spans="1:13" s="78" customFormat="1" ht="13.5" customHeight="1" x14ac:dyDescent="0.15">
      <c r="A265" s="80"/>
      <c r="B265" s="80"/>
      <c r="C265" s="83" t="s">
        <v>104</v>
      </c>
      <c r="D265" s="83"/>
      <c r="E265" s="83" t="s">
        <v>104</v>
      </c>
      <c r="F265" s="82" t="s">
        <v>104</v>
      </c>
      <c r="H265" s="77"/>
      <c r="I265" s="77"/>
      <c r="J265" s="77"/>
      <c r="K265" s="77"/>
      <c r="L265" s="77"/>
      <c r="M265" s="77"/>
    </row>
    <row r="266" spans="1:13" s="78" customFormat="1" ht="13.5" customHeight="1" x14ac:dyDescent="0.15">
      <c r="A266" s="80"/>
      <c r="B266" s="80"/>
      <c r="C266" s="83" t="s">
        <v>104</v>
      </c>
      <c r="D266" s="83"/>
      <c r="E266" s="83" t="s">
        <v>104</v>
      </c>
      <c r="F266" s="82" t="s">
        <v>104</v>
      </c>
      <c r="H266" s="77"/>
      <c r="I266" s="77"/>
      <c r="J266" s="77"/>
      <c r="K266" s="77"/>
      <c r="L266" s="77"/>
      <c r="M266" s="77"/>
    </row>
    <row r="267" spans="1:13" s="78" customFormat="1" ht="13.5" customHeight="1" x14ac:dyDescent="0.15">
      <c r="A267" s="80"/>
      <c r="B267" s="80"/>
      <c r="C267" s="83" t="s">
        <v>104</v>
      </c>
      <c r="D267" s="83"/>
      <c r="E267" s="83" t="s">
        <v>104</v>
      </c>
      <c r="F267" s="82" t="s">
        <v>104</v>
      </c>
      <c r="H267" s="77"/>
      <c r="I267" s="77"/>
      <c r="J267" s="77"/>
      <c r="K267" s="77"/>
      <c r="L267" s="77"/>
      <c r="M267" s="77"/>
    </row>
    <row r="268" spans="1:13" s="78" customFormat="1" ht="13.5" customHeight="1" x14ac:dyDescent="0.15">
      <c r="A268" s="80"/>
      <c r="B268" s="80"/>
      <c r="C268" s="83" t="s">
        <v>104</v>
      </c>
      <c r="D268" s="83"/>
      <c r="E268" s="83" t="s">
        <v>104</v>
      </c>
      <c r="F268" s="82" t="s">
        <v>104</v>
      </c>
      <c r="H268" s="77"/>
      <c r="I268" s="77"/>
      <c r="J268" s="77"/>
      <c r="K268" s="77"/>
      <c r="L268" s="77"/>
      <c r="M268" s="77"/>
    </row>
    <row r="269" spans="1:13" s="78" customFormat="1" ht="13.5" customHeight="1" x14ac:dyDescent="0.15">
      <c r="A269" s="80"/>
      <c r="B269" s="80"/>
      <c r="C269" s="83" t="s">
        <v>104</v>
      </c>
      <c r="D269" s="83"/>
      <c r="E269" s="83" t="s">
        <v>104</v>
      </c>
      <c r="F269" s="82" t="s">
        <v>104</v>
      </c>
      <c r="H269" s="77"/>
      <c r="I269" s="77"/>
      <c r="J269" s="77"/>
      <c r="K269" s="77"/>
      <c r="L269" s="77"/>
      <c r="M269" s="77"/>
    </row>
    <row r="270" spans="1:13" s="78" customFormat="1" ht="13.5" customHeight="1" x14ac:dyDescent="0.15">
      <c r="A270" s="80"/>
      <c r="B270" s="80"/>
      <c r="C270" s="83" t="s">
        <v>104</v>
      </c>
      <c r="D270" s="83"/>
      <c r="E270" s="83" t="s">
        <v>104</v>
      </c>
      <c r="F270" s="82" t="s">
        <v>104</v>
      </c>
      <c r="H270" s="77"/>
      <c r="I270" s="77"/>
      <c r="J270" s="77"/>
      <c r="K270" s="77"/>
      <c r="L270" s="77"/>
      <c r="M270" s="77"/>
    </row>
    <row r="271" spans="1:13" s="78" customFormat="1" ht="13.5" customHeight="1" x14ac:dyDescent="0.15">
      <c r="A271" s="80"/>
      <c r="B271" s="80"/>
      <c r="C271" s="83" t="s">
        <v>104</v>
      </c>
      <c r="D271" s="83"/>
      <c r="E271" s="83" t="s">
        <v>104</v>
      </c>
      <c r="F271" s="82" t="s">
        <v>104</v>
      </c>
      <c r="H271" s="77"/>
      <c r="I271" s="77"/>
      <c r="J271" s="77"/>
      <c r="K271" s="77"/>
      <c r="L271" s="77"/>
      <c r="M271" s="77"/>
    </row>
    <row r="272" spans="1:13" s="78" customFormat="1" ht="13.5" customHeight="1" x14ac:dyDescent="0.15">
      <c r="A272" s="80"/>
      <c r="B272" s="80"/>
      <c r="C272" s="83" t="s">
        <v>104</v>
      </c>
      <c r="D272" s="83"/>
      <c r="E272" s="83" t="s">
        <v>104</v>
      </c>
      <c r="F272" s="82" t="s">
        <v>104</v>
      </c>
      <c r="H272" s="77"/>
      <c r="I272" s="77"/>
      <c r="J272" s="77"/>
      <c r="K272" s="77"/>
      <c r="L272" s="77"/>
      <c r="M272" s="77"/>
    </row>
    <row r="273" spans="1:13" s="78" customFormat="1" ht="13.5" customHeight="1" x14ac:dyDescent="0.15">
      <c r="A273" s="80"/>
      <c r="B273" s="80"/>
      <c r="C273" s="83" t="s">
        <v>104</v>
      </c>
      <c r="D273" s="83"/>
      <c r="E273" s="83" t="s">
        <v>104</v>
      </c>
      <c r="F273" s="82" t="s">
        <v>104</v>
      </c>
      <c r="H273" s="77"/>
      <c r="I273" s="77"/>
      <c r="J273" s="77"/>
      <c r="K273" s="77"/>
      <c r="L273" s="77"/>
      <c r="M273" s="77"/>
    </row>
    <row r="274" spans="1:13" s="78" customFormat="1" ht="13.5" customHeight="1" x14ac:dyDescent="0.15">
      <c r="A274" s="80"/>
      <c r="B274" s="80"/>
      <c r="C274" s="83" t="s">
        <v>104</v>
      </c>
      <c r="D274" s="83"/>
      <c r="E274" s="83" t="s">
        <v>104</v>
      </c>
      <c r="F274" s="82" t="s">
        <v>104</v>
      </c>
      <c r="H274" s="77"/>
      <c r="I274" s="77"/>
      <c r="J274" s="77"/>
      <c r="K274" s="77"/>
      <c r="L274" s="77"/>
      <c r="M274" s="77"/>
    </row>
    <row r="275" spans="1:13" s="78" customFormat="1" ht="13.5" customHeight="1" x14ac:dyDescent="0.15">
      <c r="A275" s="80"/>
      <c r="B275" s="80"/>
      <c r="C275" s="83" t="s">
        <v>104</v>
      </c>
      <c r="D275" s="83"/>
      <c r="E275" s="83" t="s">
        <v>104</v>
      </c>
      <c r="F275" s="82" t="s">
        <v>104</v>
      </c>
      <c r="H275" s="77"/>
      <c r="I275" s="77"/>
      <c r="J275" s="77"/>
      <c r="K275" s="77"/>
      <c r="L275" s="77"/>
      <c r="M275" s="77"/>
    </row>
    <row r="276" spans="1:13" s="78" customFormat="1" ht="13.5" customHeight="1" x14ac:dyDescent="0.15">
      <c r="A276" s="80"/>
      <c r="B276" s="80"/>
      <c r="C276" s="83" t="s">
        <v>104</v>
      </c>
      <c r="D276" s="83"/>
      <c r="E276" s="83" t="s">
        <v>104</v>
      </c>
      <c r="F276" s="82" t="s">
        <v>104</v>
      </c>
      <c r="H276" s="77"/>
      <c r="I276" s="77"/>
      <c r="J276" s="77"/>
      <c r="K276" s="77"/>
      <c r="L276" s="77"/>
      <c r="M276" s="77"/>
    </row>
    <row r="277" spans="1:13" s="78" customFormat="1" ht="13.5" customHeight="1" x14ac:dyDescent="0.15">
      <c r="A277" s="80"/>
      <c r="B277" s="80"/>
      <c r="C277" s="83" t="s">
        <v>104</v>
      </c>
      <c r="D277" s="83"/>
      <c r="E277" s="83" t="s">
        <v>104</v>
      </c>
      <c r="F277" s="82" t="s">
        <v>104</v>
      </c>
      <c r="H277" s="77"/>
      <c r="I277" s="77"/>
      <c r="J277" s="77"/>
      <c r="K277" s="77"/>
      <c r="L277" s="77"/>
      <c r="M277" s="77"/>
    </row>
    <row r="278" spans="1:13" s="78" customFormat="1" ht="13.5" customHeight="1" x14ac:dyDescent="0.15">
      <c r="A278" s="80"/>
      <c r="B278" s="80"/>
      <c r="C278" s="83" t="s">
        <v>104</v>
      </c>
      <c r="D278" s="83"/>
      <c r="E278" s="83" t="s">
        <v>104</v>
      </c>
      <c r="F278" s="82" t="s">
        <v>104</v>
      </c>
      <c r="H278" s="77"/>
      <c r="I278" s="77"/>
      <c r="J278" s="77"/>
      <c r="K278" s="77"/>
      <c r="L278" s="77"/>
      <c r="M278" s="77"/>
    </row>
    <row r="279" spans="1:13" s="78" customFormat="1" ht="13.5" customHeight="1" x14ac:dyDescent="0.15">
      <c r="A279" s="80"/>
      <c r="B279" s="80"/>
      <c r="C279" s="83" t="s">
        <v>104</v>
      </c>
      <c r="D279" s="83"/>
      <c r="E279" s="83" t="s">
        <v>104</v>
      </c>
      <c r="F279" s="82" t="s">
        <v>104</v>
      </c>
      <c r="H279" s="77"/>
      <c r="I279" s="77"/>
      <c r="J279" s="77"/>
      <c r="K279" s="77"/>
      <c r="L279" s="77"/>
      <c r="M279" s="77"/>
    </row>
    <row r="280" spans="1:13" s="78" customFormat="1" ht="13.5" customHeight="1" x14ac:dyDescent="0.15">
      <c r="A280" s="80"/>
      <c r="B280" s="80"/>
      <c r="C280" s="83" t="s">
        <v>104</v>
      </c>
      <c r="D280" s="83"/>
      <c r="E280" s="83" t="s">
        <v>104</v>
      </c>
      <c r="F280" s="82" t="s">
        <v>104</v>
      </c>
      <c r="H280" s="77"/>
      <c r="I280" s="77"/>
      <c r="J280" s="77"/>
      <c r="K280" s="77"/>
      <c r="L280" s="77"/>
      <c r="M280" s="77"/>
    </row>
    <row r="281" spans="1:13" s="78" customFormat="1" ht="13.5" customHeight="1" x14ac:dyDescent="0.15">
      <c r="A281" s="80"/>
      <c r="B281" s="80"/>
      <c r="C281" s="83" t="s">
        <v>104</v>
      </c>
      <c r="D281" s="83"/>
      <c r="E281" s="83" t="s">
        <v>104</v>
      </c>
      <c r="F281" s="82" t="s">
        <v>104</v>
      </c>
      <c r="H281" s="77"/>
      <c r="I281" s="77"/>
      <c r="J281" s="77"/>
      <c r="K281" s="77"/>
      <c r="L281" s="77"/>
      <c r="M281" s="77"/>
    </row>
    <row r="282" spans="1:13" s="78" customFormat="1" ht="13.5" customHeight="1" x14ac:dyDescent="0.15">
      <c r="A282" s="80"/>
      <c r="B282" s="80"/>
      <c r="C282" s="83" t="s">
        <v>104</v>
      </c>
      <c r="D282" s="83"/>
      <c r="E282" s="83" t="s">
        <v>104</v>
      </c>
      <c r="F282" s="82" t="s">
        <v>104</v>
      </c>
      <c r="H282" s="77"/>
      <c r="I282" s="77"/>
      <c r="J282" s="77"/>
      <c r="K282" s="77"/>
      <c r="L282" s="77"/>
      <c r="M282" s="77"/>
    </row>
    <row r="283" spans="1:13" s="78" customFormat="1" ht="13.5" customHeight="1" x14ac:dyDescent="0.15">
      <c r="A283" s="80"/>
      <c r="B283" s="80"/>
      <c r="C283" s="83" t="s">
        <v>104</v>
      </c>
      <c r="D283" s="83"/>
      <c r="E283" s="83" t="s">
        <v>104</v>
      </c>
      <c r="F283" s="82" t="s">
        <v>104</v>
      </c>
      <c r="H283" s="77"/>
      <c r="I283" s="77"/>
      <c r="J283" s="77"/>
      <c r="K283" s="77"/>
      <c r="L283" s="77"/>
      <c r="M283" s="77"/>
    </row>
    <row r="284" spans="1:13" s="78" customFormat="1" ht="13.5" customHeight="1" x14ac:dyDescent="0.15">
      <c r="A284" s="80"/>
      <c r="B284" s="80"/>
      <c r="C284" s="83" t="s">
        <v>104</v>
      </c>
      <c r="D284" s="83"/>
      <c r="E284" s="83" t="s">
        <v>104</v>
      </c>
      <c r="F284" s="82" t="s">
        <v>104</v>
      </c>
      <c r="H284" s="77"/>
      <c r="I284" s="77"/>
      <c r="J284" s="77"/>
      <c r="K284" s="77"/>
      <c r="L284" s="77"/>
      <c r="M284" s="77"/>
    </row>
    <row r="285" spans="1:13" s="78" customFormat="1" ht="13.5" customHeight="1" x14ac:dyDescent="0.15">
      <c r="A285" s="80"/>
      <c r="B285" s="80"/>
      <c r="C285" s="83" t="s">
        <v>104</v>
      </c>
      <c r="D285" s="83"/>
      <c r="E285" s="83" t="s">
        <v>104</v>
      </c>
      <c r="F285" s="82" t="s">
        <v>104</v>
      </c>
      <c r="H285" s="77"/>
      <c r="I285" s="77"/>
      <c r="J285" s="77"/>
      <c r="K285" s="77"/>
      <c r="L285" s="77"/>
      <c r="M285" s="77"/>
    </row>
    <row r="286" spans="1:13" s="78" customFormat="1" ht="13.5" customHeight="1" x14ac:dyDescent="0.15">
      <c r="A286" s="80"/>
      <c r="B286" s="80"/>
      <c r="C286" s="83" t="s">
        <v>104</v>
      </c>
      <c r="D286" s="83"/>
      <c r="E286" s="83" t="s">
        <v>104</v>
      </c>
      <c r="F286" s="82" t="s">
        <v>104</v>
      </c>
      <c r="H286" s="77"/>
      <c r="I286" s="77"/>
      <c r="J286" s="77"/>
      <c r="K286" s="77"/>
      <c r="L286" s="77"/>
      <c r="M286" s="77"/>
    </row>
    <row r="287" spans="1:13" s="78" customFormat="1" ht="13.5" customHeight="1" x14ac:dyDescent="0.15">
      <c r="A287" s="80"/>
      <c r="B287" s="80"/>
      <c r="C287" s="83" t="s">
        <v>104</v>
      </c>
      <c r="D287" s="83"/>
      <c r="E287" s="83" t="s">
        <v>104</v>
      </c>
      <c r="F287" s="82" t="s">
        <v>104</v>
      </c>
      <c r="H287" s="77"/>
      <c r="I287" s="77"/>
      <c r="J287" s="77"/>
      <c r="K287" s="77"/>
      <c r="L287" s="77"/>
      <c r="M287" s="77"/>
    </row>
    <row r="288" spans="1:13" s="78" customFormat="1" ht="13.5" customHeight="1" x14ac:dyDescent="0.15">
      <c r="A288" s="80"/>
      <c r="B288" s="80"/>
      <c r="C288" s="83" t="s">
        <v>104</v>
      </c>
      <c r="D288" s="83"/>
      <c r="E288" s="83" t="s">
        <v>104</v>
      </c>
      <c r="F288" s="82" t="s">
        <v>104</v>
      </c>
      <c r="H288" s="77"/>
      <c r="I288" s="77"/>
      <c r="J288" s="77"/>
      <c r="K288" s="77"/>
      <c r="L288" s="77"/>
      <c r="M288" s="77"/>
    </row>
    <row r="289" spans="1:13" s="78" customFormat="1" ht="13.5" customHeight="1" x14ac:dyDescent="0.15">
      <c r="A289" s="80"/>
      <c r="B289" s="80"/>
      <c r="C289" s="83" t="s">
        <v>104</v>
      </c>
      <c r="D289" s="83"/>
      <c r="E289" s="83" t="s">
        <v>104</v>
      </c>
      <c r="F289" s="82" t="s">
        <v>104</v>
      </c>
      <c r="H289" s="77"/>
      <c r="I289" s="77"/>
      <c r="J289" s="77"/>
      <c r="K289" s="77"/>
      <c r="L289" s="77"/>
      <c r="M289" s="77"/>
    </row>
    <row r="290" spans="1:13" s="78" customFormat="1" ht="13.5" customHeight="1" x14ac:dyDescent="0.15">
      <c r="A290" s="80"/>
      <c r="B290" s="80"/>
      <c r="C290" s="83" t="s">
        <v>104</v>
      </c>
      <c r="D290" s="83"/>
      <c r="E290" s="83" t="s">
        <v>104</v>
      </c>
      <c r="F290" s="82" t="s">
        <v>104</v>
      </c>
      <c r="H290" s="77"/>
      <c r="I290" s="77"/>
      <c r="J290" s="77"/>
      <c r="K290" s="77"/>
      <c r="L290" s="77"/>
      <c r="M290" s="77"/>
    </row>
    <row r="291" spans="1:13" s="78" customFormat="1" ht="13.5" customHeight="1" x14ac:dyDescent="0.15">
      <c r="A291" s="80"/>
      <c r="B291" s="80"/>
      <c r="C291" s="83" t="s">
        <v>104</v>
      </c>
      <c r="D291" s="83"/>
      <c r="E291" s="83" t="s">
        <v>104</v>
      </c>
      <c r="F291" s="82" t="s">
        <v>104</v>
      </c>
      <c r="H291" s="77"/>
      <c r="I291" s="77"/>
      <c r="J291" s="77"/>
      <c r="K291" s="77"/>
      <c r="L291" s="77"/>
      <c r="M291" s="77"/>
    </row>
    <row r="292" spans="1:13" s="78" customFormat="1" ht="13.5" customHeight="1" x14ac:dyDescent="0.15">
      <c r="A292" s="80"/>
      <c r="B292" s="80"/>
      <c r="C292" s="83" t="s">
        <v>104</v>
      </c>
      <c r="D292" s="83"/>
      <c r="E292" s="83" t="s">
        <v>104</v>
      </c>
      <c r="F292" s="82" t="s">
        <v>104</v>
      </c>
      <c r="H292" s="77"/>
      <c r="I292" s="77"/>
      <c r="J292" s="77"/>
      <c r="K292" s="77"/>
      <c r="L292" s="77"/>
      <c r="M292" s="77"/>
    </row>
    <row r="293" spans="1:13" s="78" customFormat="1" ht="13.5" customHeight="1" x14ac:dyDescent="0.15">
      <c r="A293" s="80"/>
      <c r="B293" s="80"/>
      <c r="C293" s="83" t="s">
        <v>104</v>
      </c>
      <c r="D293" s="83"/>
      <c r="E293" s="83" t="s">
        <v>104</v>
      </c>
      <c r="F293" s="82" t="s">
        <v>104</v>
      </c>
      <c r="H293" s="77"/>
      <c r="I293" s="77"/>
      <c r="J293" s="77"/>
      <c r="K293" s="77"/>
      <c r="L293" s="77"/>
      <c r="M293" s="77"/>
    </row>
    <row r="294" spans="1:13" s="78" customFormat="1" ht="13.5" customHeight="1" x14ac:dyDescent="0.15">
      <c r="A294" s="80"/>
      <c r="B294" s="80"/>
      <c r="C294" s="83" t="s">
        <v>104</v>
      </c>
      <c r="D294" s="83"/>
      <c r="E294" s="83" t="s">
        <v>104</v>
      </c>
      <c r="F294" s="82" t="s">
        <v>104</v>
      </c>
      <c r="H294" s="77"/>
      <c r="I294" s="77"/>
      <c r="J294" s="77"/>
      <c r="K294" s="77"/>
      <c r="L294" s="77"/>
      <c r="M294" s="77"/>
    </row>
    <row r="295" spans="1:13" s="78" customFormat="1" ht="13.5" customHeight="1" x14ac:dyDescent="0.15">
      <c r="A295" s="80"/>
      <c r="B295" s="80"/>
      <c r="C295" s="83" t="s">
        <v>104</v>
      </c>
      <c r="D295" s="83"/>
      <c r="E295" s="83" t="s">
        <v>104</v>
      </c>
      <c r="F295" s="82" t="s">
        <v>104</v>
      </c>
      <c r="H295" s="77"/>
      <c r="I295" s="77"/>
      <c r="J295" s="77"/>
      <c r="K295" s="77"/>
      <c r="L295" s="77"/>
      <c r="M295" s="77"/>
    </row>
    <row r="296" spans="1:13" s="78" customFormat="1" ht="13.5" customHeight="1" x14ac:dyDescent="0.15">
      <c r="A296" s="80"/>
      <c r="B296" s="80"/>
      <c r="C296" s="83" t="s">
        <v>104</v>
      </c>
      <c r="D296" s="83"/>
      <c r="E296" s="83" t="s">
        <v>104</v>
      </c>
      <c r="F296" s="82" t="s">
        <v>104</v>
      </c>
      <c r="H296" s="77"/>
      <c r="I296" s="77"/>
      <c r="J296" s="77"/>
      <c r="K296" s="77"/>
      <c r="L296" s="77"/>
      <c r="M296" s="77"/>
    </row>
    <row r="297" spans="1:13" s="78" customFormat="1" ht="13.5" customHeight="1" x14ac:dyDescent="0.15">
      <c r="A297" s="80"/>
      <c r="B297" s="80"/>
      <c r="C297" s="83" t="s">
        <v>104</v>
      </c>
      <c r="D297" s="83"/>
      <c r="E297" s="83" t="s">
        <v>104</v>
      </c>
      <c r="F297" s="82" t="s">
        <v>104</v>
      </c>
      <c r="H297" s="77"/>
      <c r="I297" s="77"/>
      <c r="J297" s="77"/>
      <c r="K297" s="77"/>
      <c r="L297" s="77"/>
      <c r="M297" s="77"/>
    </row>
    <row r="298" spans="1:13" s="78" customFormat="1" ht="13.5" customHeight="1" x14ac:dyDescent="0.15">
      <c r="A298" s="80"/>
      <c r="B298" s="80"/>
      <c r="C298" s="83" t="s">
        <v>104</v>
      </c>
      <c r="D298" s="83"/>
      <c r="E298" s="83" t="s">
        <v>104</v>
      </c>
      <c r="F298" s="82" t="s">
        <v>104</v>
      </c>
      <c r="H298" s="77"/>
      <c r="I298" s="77"/>
      <c r="J298" s="77"/>
      <c r="K298" s="77"/>
      <c r="L298" s="77"/>
      <c r="M298" s="77"/>
    </row>
    <row r="299" spans="1:13" s="78" customFormat="1" ht="13.5" customHeight="1" x14ac:dyDescent="0.15">
      <c r="A299" s="80"/>
      <c r="B299" s="80"/>
      <c r="C299" s="83" t="s">
        <v>104</v>
      </c>
      <c r="D299" s="83"/>
      <c r="E299" s="83" t="s">
        <v>104</v>
      </c>
      <c r="F299" s="82" t="s">
        <v>104</v>
      </c>
      <c r="H299" s="77"/>
      <c r="I299" s="77"/>
      <c r="J299" s="77"/>
      <c r="K299" s="77"/>
      <c r="L299" s="77"/>
      <c r="M299" s="77"/>
    </row>
    <row r="300" spans="1:13" s="78" customFormat="1" ht="13.5" customHeight="1" x14ac:dyDescent="0.15">
      <c r="A300" s="80"/>
      <c r="B300" s="80"/>
      <c r="C300" s="83" t="s">
        <v>104</v>
      </c>
      <c r="D300" s="83"/>
      <c r="E300" s="83" t="s">
        <v>104</v>
      </c>
      <c r="F300" s="82" t="s">
        <v>104</v>
      </c>
      <c r="H300" s="77"/>
      <c r="I300" s="77"/>
      <c r="J300" s="77"/>
      <c r="K300" s="77"/>
      <c r="L300" s="77"/>
      <c r="M300" s="77"/>
    </row>
    <row r="301" spans="1:13" s="78" customFormat="1" ht="13.5" customHeight="1" x14ac:dyDescent="0.15">
      <c r="A301" s="80"/>
      <c r="B301" s="80"/>
      <c r="C301" s="83" t="s">
        <v>104</v>
      </c>
      <c r="D301" s="83"/>
      <c r="E301" s="83" t="s">
        <v>104</v>
      </c>
      <c r="F301" s="82" t="s">
        <v>104</v>
      </c>
      <c r="H301" s="77"/>
      <c r="I301" s="77"/>
      <c r="J301" s="77"/>
      <c r="K301" s="77"/>
      <c r="L301" s="77"/>
      <c r="M301" s="77"/>
    </row>
    <row r="302" spans="1:13" s="78" customFormat="1" ht="13.5" customHeight="1" x14ac:dyDescent="0.15">
      <c r="A302" s="80"/>
      <c r="B302" s="80"/>
      <c r="C302" s="83" t="s">
        <v>104</v>
      </c>
      <c r="D302" s="83"/>
      <c r="E302" s="83" t="s">
        <v>104</v>
      </c>
      <c r="F302" s="82" t="s">
        <v>104</v>
      </c>
      <c r="H302" s="77"/>
      <c r="I302" s="77"/>
      <c r="J302" s="77"/>
      <c r="K302" s="77"/>
      <c r="L302" s="77"/>
      <c r="M302" s="77"/>
    </row>
  </sheetData>
  <autoFilter ref="A2:M302" xr:uid="{00000000-0009-0000-0000-000002000000}"/>
  <sortState xmlns:xlrd2="http://schemas.microsoft.com/office/spreadsheetml/2017/richdata2" ref="B212:F222">
    <sortCondition ref="B222"/>
  </sortState>
  <phoneticPr fontId="51"/>
  <pageMargins left="0.39305555555555555" right="0.39305555555555555" top="0.47222222222222221" bottom="0.27500000000000002" header="0.51111111111111107" footer="0.39305555555555555"/>
  <pageSetup paperSize="9" scale="99" orientation="portrait" horizontalDpi="4294967292" verticalDpi="4294967292" r:id="rId1"/>
  <headerFooter alignWithMargins="0"/>
  <rowBreaks count="2" manualBreakCount="2">
    <brk id="62" max="16383" man="1"/>
    <brk id="1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indexed="30"/>
    <pageSetUpPr fitToPage="1"/>
  </sheetPr>
  <dimension ref="A1:AC57"/>
  <sheetViews>
    <sheetView showGridLines="0" zoomScaleNormal="100" workbookViewId="0">
      <pane xSplit="6" ySplit="12" topLeftCell="G13" activePane="bottomRight" state="frozenSplit"/>
      <selection pane="topRight"/>
      <selection pane="bottomLeft"/>
      <selection pane="bottomRight" activeCell="B13" sqref="B13"/>
    </sheetView>
  </sheetViews>
  <sheetFormatPr defaultColWidth="9" defaultRowHeight="12" x14ac:dyDescent="0.15"/>
  <cols>
    <col min="1" max="1" width="5.5" style="2" customWidth="1"/>
    <col min="2" max="2" width="5.625" style="2" customWidth="1"/>
    <col min="3" max="3" width="12.625" style="2" customWidth="1"/>
    <col min="4" max="4" width="11.625" style="2" customWidth="1"/>
    <col min="5" max="5" width="9" style="2" customWidth="1"/>
    <col min="6" max="6" width="4" style="3" customWidth="1"/>
    <col min="7" max="7" width="9.625" style="2" customWidth="1"/>
    <col min="8" max="8" width="8.125" style="2" customWidth="1"/>
    <col min="9" max="9" width="9.625" style="2" customWidth="1"/>
    <col min="10" max="10" width="8.125" style="4" customWidth="1"/>
    <col min="11" max="11" width="9.625" style="4" customWidth="1"/>
    <col min="12" max="12" width="8.125" style="4" customWidth="1"/>
    <col min="13" max="13" width="4.5" style="2" customWidth="1"/>
    <col min="14" max="14" width="5.625" style="2" customWidth="1"/>
    <col min="15" max="15" width="4.5" style="2" customWidth="1"/>
    <col min="16" max="16" width="6.625" style="2" customWidth="1"/>
    <col min="17" max="17" width="5.375" style="324" customWidth="1"/>
    <col min="18" max="18" width="3.25" style="2" customWidth="1"/>
    <col min="19" max="19" width="10.25" style="2" hidden="1" customWidth="1"/>
    <col min="20" max="20" width="7.625" style="2" hidden="1" customWidth="1"/>
    <col min="21" max="21" width="6.625" style="2" hidden="1" customWidth="1"/>
    <col min="22" max="22" width="10.25" style="2" hidden="1" customWidth="1"/>
    <col min="23" max="23" width="2.375" style="2" hidden="1" customWidth="1"/>
    <col min="24" max="24" width="8.875" style="2" hidden="1" customWidth="1"/>
    <col min="25" max="26" width="4.25" style="2" hidden="1" customWidth="1"/>
    <col min="27" max="28" width="5.875" style="2" hidden="1" customWidth="1"/>
    <col min="29" max="29" width="2.375" style="2" hidden="1" customWidth="1"/>
    <col min="30" max="55" width="8.875" style="2" customWidth="1"/>
    <col min="56" max="56" width="46.625" style="2" customWidth="1"/>
    <col min="57" max="16384" width="9" style="2"/>
  </cols>
  <sheetData>
    <row r="1" spans="1:29" ht="26.25" customHeight="1" thickBot="1" x14ac:dyDescent="0.2">
      <c r="A1" s="357" t="s">
        <v>67</v>
      </c>
      <c r="B1" s="358"/>
      <c r="C1" s="359" t="s">
        <v>102</v>
      </c>
      <c r="D1" s="360"/>
      <c r="E1" s="361"/>
      <c r="F1" s="5"/>
      <c r="G1" s="362" t="s">
        <v>68</v>
      </c>
      <c r="H1" s="362"/>
      <c r="I1" s="2" t="s">
        <v>101</v>
      </c>
      <c r="L1" s="363" t="s">
        <v>69</v>
      </c>
      <c r="M1" s="363"/>
      <c r="N1" s="363"/>
      <c r="O1" s="363"/>
      <c r="P1" s="4"/>
    </row>
    <row r="2" spans="1:29" ht="15.75" customHeight="1" thickBot="1" x14ac:dyDescent="0.2">
      <c r="A2" s="6"/>
      <c r="B2" s="6"/>
      <c r="C2" s="364" t="str">
        <f>IF(C1="","大会名が未入力です。","")</f>
        <v/>
      </c>
      <c r="D2" s="364"/>
      <c r="E2" s="364"/>
      <c r="F2" s="7"/>
      <c r="G2" s="6"/>
      <c r="H2" s="6"/>
      <c r="I2" s="14"/>
    </row>
    <row r="3" spans="1:29" ht="20.25" customHeight="1" thickBot="1" x14ac:dyDescent="0.2">
      <c r="A3" s="365" t="s">
        <v>30</v>
      </c>
      <c r="B3" s="366"/>
      <c r="C3" s="367">
        <f>申込必要事項!D3</f>
        <v>0</v>
      </c>
      <c r="D3" s="368"/>
      <c r="E3" s="8"/>
      <c r="F3" s="9" t="s">
        <v>70</v>
      </c>
      <c r="G3" s="369">
        <f>申込必要事項!D6</f>
        <v>0</v>
      </c>
      <c r="H3" s="369"/>
      <c r="I3" s="370">
        <f>申込必要事項!D7</f>
        <v>0</v>
      </c>
      <c r="J3" s="370"/>
      <c r="K3" s="370"/>
      <c r="L3" s="370"/>
      <c r="M3" s="370"/>
      <c r="N3" s="370"/>
      <c r="O3" s="370"/>
      <c r="P3" s="210"/>
    </row>
    <row r="4" spans="1:29" ht="6" customHeight="1" x14ac:dyDescent="0.15">
      <c r="A4" s="10"/>
      <c r="B4" s="10"/>
      <c r="C4" s="11"/>
      <c r="D4" s="7"/>
      <c r="E4" s="7"/>
      <c r="F4" s="7"/>
      <c r="G4" s="6"/>
      <c r="H4" s="6"/>
      <c r="I4" s="6"/>
      <c r="J4" s="15"/>
      <c r="K4" s="15"/>
      <c r="L4" s="15"/>
      <c r="M4" s="15"/>
      <c r="N4" s="15"/>
      <c r="O4" s="15"/>
      <c r="P4" s="15"/>
    </row>
    <row r="5" spans="1:29" ht="15" hidden="1" customHeight="1" x14ac:dyDescent="0.15">
      <c r="A5" s="10"/>
      <c r="B5" s="10"/>
      <c r="C5" s="3"/>
      <c r="D5" s="88" t="s">
        <v>98</v>
      </c>
      <c r="E5" s="140"/>
      <c r="F5" s="89" t="s">
        <v>71</v>
      </c>
      <c r="G5" s="89" t="s">
        <v>72</v>
      </c>
      <c r="H5" s="90">
        <v>2000</v>
      </c>
      <c r="I5" s="91" t="s">
        <v>73</v>
      </c>
      <c r="J5" s="92" t="str">
        <f>IF(E5="","",E5*H5)</f>
        <v/>
      </c>
      <c r="K5" s="93"/>
      <c r="L5" s="94"/>
      <c r="M5" s="95" t="s">
        <v>74</v>
      </c>
      <c r="N5" s="215"/>
      <c r="O5" s="15"/>
      <c r="P5" s="15"/>
    </row>
    <row r="6" spans="1:29" ht="15" hidden="1" customHeight="1" thickBot="1" x14ac:dyDescent="0.2">
      <c r="A6" s="10"/>
      <c r="B6" s="10"/>
      <c r="C6" s="3"/>
      <c r="D6" s="87" t="s">
        <v>99</v>
      </c>
      <c r="E6" s="141"/>
      <c r="F6" s="96" t="s">
        <v>100</v>
      </c>
      <c r="G6" s="96" t="s">
        <v>72</v>
      </c>
      <c r="H6" s="97">
        <v>3500</v>
      </c>
      <c r="I6" s="98" t="s">
        <v>73</v>
      </c>
      <c r="J6" s="99" t="str">
        <f>IF(E6="","",E6*H6)</f>
        <v/>
      </c>
      <c r="K6" s="100" t="s">
        <v>74</v>
      </c>
      <c r="L6" s="101"/>
      <c r="M6" s="100" t="s">
        <v>74</v>
      </c>
      <c r="N6" s="215"/>
      <c r="O6" s="15"/>
      <c r="P6" s="15"/>
    </row>
    <row r="7" spans="1:29" ht="13.5" hidden="1" customHeight="1" x14ac:dyDescent="0.15">
      <c r="A7" s="10"/>
      <c r="B7" s="10"/>
      <c r="C7" s="3"/>
      <c r="D7" s="67" t="s">
        <v>75</v>
      </c>
      <c r="E7" s="68">
        <f>COUNTIF($T$13:$T$52,3)</f>
        <v>0</v>
      </c>
      <c r="F7" s="69" t="s">
        <v>71</v>
      </c>
      <c r="G7" s="69" t="s">
        <v>72</v>
      </c>
      <c r="H7" s="70">
        <v>3000</v>
      </c>
      <c r="I7" s="71" t="s">
        <v>73</v>
      </c>
      <c r="J7" s="72">
        <f>IF(E7="","",E7*H7)</f>
        <v>0</v>
      </c>
      <c r="K7" s="73" t="s">
        <v>74</v>
      </c>
      <c r="L7" s="44"/>
      <c r="M7" s="74" t="s">
        <v>74</v>
      </c>
      <c r="N7" s="71"/>
      <c r="O7" s="15"/>
      <c r="P7" s="15"/>
    </row>
    <row r="8" spans="1:29" ht="15" hidden="1" customHeight="1" thickBot="1" x14ac:dyDescent="0.2">
      <c r="A8" s="10"/>
      <c r="D8" s="375"/>
      <c r="E8" s="375"/>
      <c r="H8" s="376" t="s">
        <v>76</v>
      </c>
      <c r="I8" s="377"/>
      <c r="J8" s="102">
        <f>SUM(J5:J7)</f>
        <v>0</v>
      </c>
      <c r="K8" s="103" t="s">
        <v>74</v>
      </c>
      <c r="L8" s="75"/>
      <c r="M8" s="104" t="s">
        <v>74</v>
      </c>
      <c r="N8" s="215"/>
      <c r="O8" s="15"/>
      <c r="P8" s="15"/>
    </row>
    <row r="9" spans="1:29" ht="7.5" customHeight="1" x14ac:dyDescent="0.15">
      <c r="A9" s="10"/>
      <c r="B9" s="10"/>
      <c r="C9" s="11"/>
      <c r="D9" s="7"/>
      <c r="E9" s="7"/>
      <c r="F9" s="7"/>
      <c r="G9" s="6"/>
      <c r="H9" s="6"/>
      <c r="I9" s="6"/>
      <c r="J9" s="15"/>
      <c r="K9" s="15"/>
      <c r="L9" s="15"/>
      <c r="M9" s="15"/>
      <c r="N9" s="15"/>
      <c r="O9" s="15"/>
      <c r="P9" s="15"/>
    </row>
    <row r="10" spans="1:29" ht="15.75" customHeight="1" x14ac:dyDescent="0.15">
      <c r="A10" s="6"/>
      <c r="B10" s="374" t="s">
        <v>106</v>
      </c>
      <c r="C10" s="374"/>
      <c r="D10" s="6"/>
      <c r="E10" s="6"/>
      <c r="F10" s="12"/>
      <c r="G10" s="378" t="s">
        <v>198</v>
      </c>
      <c r="H10" s="378"/>
      <c r="I10" s="379" t="s">
        <v>199</v>
      </c>
      <c r="J10" s="379"/>
      <c r="K10" s="380" t="s">
        <v>139</v>
      </c>
      <c r="L10" s="380"/>
      <c r="M10" s="381" t="s">
        <v>77</v>
      </c>
      <c r="N10" s="382"/>
      <c r="O10" s="382"/>
      <c r="P10" s="383"/>
    </row>
    <row r="11" spans="1:29" s="1" customFormat="1" ht="15.75" customHeight="1" x14ac:dyDescent="0.15">
      <c r="A11" s="132" t="s">
        <v>7</v>
      </c>
      <c r="B11" s="132" t="s">
        <v>8</v>
      </c>
      <c r="C11" s="132" t="s">
        <v>78</v>
      </c>
      <c r="D11" s="132" t="s">
        <v>10</v>
      </c>
      <c r="E11" s="133" t="s">
        <v>11</v>
      </c>
      <c r="F11" s="132" t="s">
        <v>12</v>
      </c>
      <c r="G11" s="134" t="s">
        <v>79</v>
      </c>
      <c r="H11" s="135" t="s">
        <v>195</v>
      </c>
      <c r="I11" s="183" t="s">
        <v>79</v>
      </c>
      <c r="J11" s="184" t="s">
        <v>195</v>
      </c>
      <c r="K11" s="160" t="s">
        <v>201</v>
      </c>
      <c r="L11" s="161" t="s">
        <v>195</v>
      </c>
      <c r="M11" s="137" t="s">
        <v>13</v>
      </c>
      <c r="N11" s="137" t="s">
        <v>195</v>
      </c>
      <c r="O11" s="137" t="s">
        <v>14</v>
      </c>
      <c r="P11" s="137" t="s">
        <v>195</v>
      </c>
      <c r="Q11" s="324"/>
      <c r="T11" s="2"/>
    </row>
    <row r="12" spans="1:29" ht="15.75" customHeight="1" x14ac:dyDescent="0.15">
      <c r="A12" s="13" t="s">
        <v>15</v>
      </c>
      <c r="B12" s="371" t="s">
        <v>672</v>
      </c>
      <c r="C12" s="372"/>
      <c r="D12" s="372"/>
      <c r="E12" s="372"/>
      <c r="F12" s="373"/>
      <c r="G12" s="384" t="s">
        <v>196</v>
      </c>
      <c r="H12" s="385"/>
      <c r="I12" s="385"/>
      <c r="J12" s="385"/>
      <c r="K12" s="385"/>
      <c r="L12" s="385"/>
      <c r="M12" s="385"/>
      <c r="N12" s="385"/>
      <c r="O12" s="385"/>
      <c r="P12" s="386"/>
      <c r="V12" s="2" t="s">
        <v>147</v>
      </c>
    </row>
    <row r="13" spans="1:29" ht="17.25" customHeight="1" x14ac:dyDescent="0.15">
      <c r="A13" s="105">
        <v>1</v>
      </c>
      <c r="B13" s="136"/>
      <c r="C13" s="187" t="str">
        <f>IF($B13="","",VLOOKUP($B13,ナンバー!$B$3:$F$250,2))</f>
        <v/>
      </c>
      <c r="D13" s="187" t="str">
        <f>IF($B13="","",VLOOKUP($B13,ナンバー!$B$3:$F$250,3))</f>
        <v/>
      </c>
      <c r="E13" s="187" t="str">
        <f>IF(申込必要事項!$D$4="","",IF(C13="","",申込必要事項!$D$4))</f>
        <v/>
      </c>
      <c r="F13" s="86" t="str">
        <f>IF($B13="","",VLOOKUP($B13,ナンバー!$B$3:$F$250,5))</f>
        <v/>
      </c>
      <c r="G13" s="244"/>
      <c r="H13" s="106"/>
      <c r="I13" s="185"/>
      <c r="J13" s="186"/>
      <c r="K13" s="162"/>
      <c r="L13" s="163"/>
      <c r="M13" s="136"/>
      <c r="N13" s="216"/>
      <c r="O13" s="136"/>
      <c r="P13" s="137"/>
      <c r="Q13" s="324" t="str">
        <f>IF(AND(G13="",I13="",TYPE(K13)=2),"予選会種目エントリーしてください","")</f>
        <v/>
      </c>
      <c r="S13" s="2" t="str">
        <f>IF(参加人数!B5="","",参加人数!B5)</f>
        <v>100m</v>
      </c>
      <c r="T13" s="2">
        <f>COUNTIF($G$13:$G$52,S13)+COUNTIF($I$13:$I$52,S13)</f>
        <v>0</v>
      </c>
      <c r="V13" s="2" t="s">
        <v>45</v>
      </c>
      <c r="W13" s="2">
        <f>COUNTIF($K$13:$K$52,V13)</f>
        <v>0</v>
      </c>
      <c r="X13" s="4" t="s">
        <v>185</v>
      </c>
      <c r="Y13" s="2" t="str">
        <f>IF($B13="","",IF(M13="○",$B13,""))</f>
        <v/>
      </c>
      <c r="Z13" s="2" t="str">
        <f>IF($B13="","",IF(O13="○",$B13,""))</f>
        <v/>
      </c>
      <c r="AA13" s="2" t="str">
        <f>IF(COUNT($Y$13:$Y$52)&gt;=4,SMALL($Y$13:$Y$52,AC13),"")</f>
        <v/>
      </c>
      <c r="AB13" s="2" t="str">
        <f>IF(COUNT($Z$13:$Z$52)&gt;=4,SMALL($Z$13:$Z$52,AC13),"")</f>
        <v/>
      </c>
      <c r="AC13" s="2">
        <v>1</v>
      </c>
    </row>
    <row r="14" spans="1:29" ht="17.25" customHeight="1" x14ac:dyDescent="0.15">
      <c r="A14" s="105">
        <v>2</v>
      </c>
      <c r="B14" s="136"/>
      <c r="C14" s="187" t="str">
        <f>IF($B14="","",VLOOKUP($B14,ナンバー!$B$3:$F$250,2))</f>
        <v/>
      </c>
      <c r="D14" s="187" t="str">
        <f>IF($B14="","",VLOOKUP($B14,ナンバー!$B$3:$F$250,3))</f>
        <v/>
      </c>
      <c r="E14" s="187" t="str">
        <f>IF(申込必要事項!$D$4="","",IF(C14="","",申込必要事項!$D$4))</f>
        <v/>
      </c>
      <c r="F14" s="86" t="str">
        <f>IF($B14="","",VLOOKUP($B14,ナンバー!$B$3:$F$250,5))</f>
        <v/>
      </c>
      <c r="G14" s="244"/>
      <c r="H14" s="106"/>
      <c r="I14" s="185"/>
      <c r="J14" s="186"/>
      <c r="K14" s="162"/>
      <c r="L14" s="163"/>
      <c r="M14" s="136"/>
      <c r="N14" s="216"/>
      <c r="O14" s="136"/>
      <c r="P14" s="137"/>
      <c r="Q14" s="324" t="str">
        <f t="shared" ref="Q14:Q52" si="0">IF(AND(G14="",I14="",TYPE(K14)=2),"予選会種目エントリーしてください","")</f>
        <v/>
      </c>
      <c r="S14" s="2" t="str">
        <f>IF(参加人数!B6="","",参加人数!B6)</f>
        <v>200m</v>
      </c>
      <c r="T14" s="2">
        <f t="shared" ref="T14:T30" si="1">COUNTIF($G$13:$G$52,S14)+COUNTIF($I$13:$I$52,S14)</f>
        <v>0</v>
      </c>
      <c r="V14" s="2" t="s">
        <v>16</v>
      </c>
      <c r="W14" s="2">
        <f t="shared" ref="W14:W27" si="2">COUNTIF($K$13:$K$52,V14)</f>
        <v>0</v>
      </c>
      <c r="Y14" s="2" t="str">
        <f t="shared" ref="Y14:Y52" si="3">IF($B14="","",IF(M14="○",$B14,""))</f>
        <v/>
      </c>
      <c r="Z14" s="2" t="str">
        <f t="shared" ref="Z14:Z52" si="4">IF($B14="","",IF(O14="○",$B14,""))</f>
        <v/>
      </c>
      <c r="AA14" s="2" t="str">
        <f t="shared" ref="AA14:AA16" si="5">IF(COUNT($Y$13:$Y$52)&gt;=4,SMALL($Y$13:$Y$52,AC14),"")</f>
        <v/>
      </c>
      <c r="AB14" s="2" t="str">
        <f t="shared" ref="AB14:AB16" si="6">IF(COUNT($Z$13:$Z$52)&gt;=4,SMALL($Z$13:$Z$52,AC14),"")</f>
        <v/>
      </c>
      <c r="AC14" s="2">
        <v>2</v>
      </c>
    </row>
    <row r="15" spans="1:29" ht="17.25" customHeight="1" x14ac:dyDescent="0.15">
      <c r="A15" s="105">
        <v>3</v>
      </c>
      <c r="B15" s="136"/>
      <c r="C15" s="187" t="str">
        <f>IF($B15="","",VLOOKUP($B15,ナンバー!$B$3:$F$250,2))</f>
        <v/>
      </c>
      <c r="D15" s="187" t="str">
        <f>IF($B15="","",VLOOKUP($B15,ナンバー!$B$3:$F$250,3))</f>
        <v/>
      </c>
      <c r="E15" s="187" t="str">
        <f>IF(申込必要事項!$D$4="","",IF(C15="","",申込必要事項!$D$4))</f>
        <v/>
      </c>
      <c r="F15" s="86" t="str">
        <f>IF($B15="","",VLOOKUP($B15,ナンバー!$B$3:$F$250,5))</f>
        <v/>
      </c>
      <c r="G15" s="244"/>
      <c r="H15" s="106"/>
      <c r="I15" s="185"/>
      <c r="J15" s="186"/>
      <c r="K15" s="162"/>
      <c r="L15" s="163"/>
      <c r="M15" s="136"/>
      <c r="N15" s="216"/>
      <c r="O15" s="136"/>
      <c r="P15" s="137"/>
      <c r="Q15" s="324" t="str">
        <f t="shared" si="0"/>
        <v/>
      </c>
      <c r="S15" s="2" t="str">
        <f>IF(参加人数!B7="","",参加人数!B7)</f>
        <v>400m</v>
      </c>
      <c r="T15" s="2">
        <f t="shared" si="1"/>
        <v>0</v>
      </c>
      <c r="V15" s="2" t="s">
        <v>46</v>
      </c>
      <c r="W15" s="2">
        <f t="shared" si="2"/>
        <v>0</v>
      </c>
      <c r="Y15" s="2" t="str">
        <f t="shared" si="3"/>
        <v/>
      </c>
      <c r="Z15" s="2" t="str">
        <f t="shared" si="4"/>
        <v/>
      </c>
      <c r="AA15" s="2" t="str">
        <f t="shared" si="5"/>
        <v/>
      </c>
      <c r="AB15" s="2" t="str">
        <f t="shared" si="6"/>
        <v/>
      </c>
      <c r="AC15" s="2">
        <v>3</v>
      </c>
    </row>
    <row r="16" spans="1:29" ht="17.25" customHeight="1" x14ac:dyDescent="0.15">
      <c r="A16" s="105">
        <v>4</v>
      </c>
      <c r="B16" s="136"/>
      <c r="C16" s="187" t="str">
        <f>IF($B16="","",VLOOKUP($B16,ナンバー!$B$3:$F$250,2))</f>
        <v/>
      </c>
      <c r="D16" s="187" t="str">
        <f>IF($B16="","",VLOOKUP($B16,ナンバー!$B$3:$F$250,3))</f>
        <v/>
      </c>
      <c r="E16" s="187" t="str">
        <f>IF(申込必要事項!$D$4="","",IF(C16="","",申込必要事項!$D$4))</f>
        <v/>
      </c>
      <c r="F16" s="86" t="str">
        <f>IF($B16="","",VLOOKUP($B16,ナンバー!$B$3:$F$250,5))</f>
        <v/>
      </c>
      <c r="G16" s="244"/>
      <c r="H16" s="106"/>
      <c r="I16" s="185"/>
      <c r="J16" s="186"/>
      <c r="K16" s="162"/>
      <c r="L16" s="163"/>
      <c r="M16" s="136"/>
      <c r="N16" s="216"/>
      <c r="O16" s="136"/>
      <c r="P16" s="137"/>
      <c r="Q16" s="324" t="str">
        <f t="shared" si="0"/>
        <v/>
      </c>
      <c r="S16" s="2" t="str">
        <f>IF(参加人数!B8="","",参加人数!B8)</f>
        <v>800m</v>
      </c>
      <c r="T16" s="2">
        <f t="shared" si="1"/>
        <v>0</v>
      </c>
      <c r="V16" s="2" t="s">
        <v>47</v>
      </c>
      <c r="W16" s="2">
        <f t="shared" si="2"/>
        <v>0</v>
      </c>
      <c r="Y16" s="2" t="str">
        <f t="shared" si="3"/>
        <v/>
      </c>
      <c r="Z16" s="2" t="str">
        <f t="shared" si="4"/>
        <v/>
      </c>
      <c r="AA16" s="2" t="str">
        <f t="shared" si="5"/>
        <v/>
      </c>
      <c r="AB16" s="2" t="str">
        <f t="shared" si="6"/>
        <v/>
      </c>
      <c r="AC16" s="2">
        <v>4</v>
      </c>
    </row>
    <row r="17" spans="1:29" ht="17.25" customHeight="1" x14ac:dyDescent="0.15">
      <c r="A17" s="105">
        <v>5</v>
      </c>
      <c r="B17" s="136"/>
      <c r="C17" s="187" t="str">
        <f>IF($B17="","",VLOOKUP($B17,ナンバー!$B$3:$F$250,2))</f>
        <v/>
      </c>
      <c r="D17" s="187" t="str">
        <f>IF($B17="","",VLOOKUP($B17,ナンバー!$B$3:$F$250,3))</f>
        <v/>
      </c>
      <c r="E17" s="187" t="str">
        <f>IF(申込必要事項!$D$4="","",IF(C17="","",申込必要事項!$D$4))</f>
        <v/>
      </c>
      <c r="F17" s="86" t="str">
        <f>IF($B17="","",VLOOKUP($B17,ナンバー!$B$3:$F$250,5))</f>
        <v/>
      </c>
      <c r="G17" s="244"/>
      <c r="H17" s="106"/>
      <c r="I17" s="185"/>
      <c r="J17" s="186"/>
      <c r="K17" s="162"/>
      <c r="L17" s="163"/>
      <c r="M17" s="136"/>
      <c r="N17" s="216"/>
      <c r="O17" s="136"/>
      <c r="P17" s="137"/>
      <c r="Q17" s="324" t="str">
        <f t="shared" si="0"/>
        <v/>
      </c>
      <c r="S17" s="2" t="str">
        <f>IF(参加人数!B9="","",参加人数!B9)</f>
        <v>1500m</v>
      </c>
      <c r="T17" s="2">
        <f t="shared" si="1"/>
        <v>0</v>
      </c>
      <c r="V17" s="2" t="s">
        <v>48</v>
      </c>
      <c r="W17" s="2">
        <f t="shared" si="2"/>
        <v>0</v>
      </c>
      <c r="Y17" s="2" t="str">
        <f t="shared" si="3"/>
        <v/>
      </c>
      <c r="Z17" s="2" t="str">
        <f t="shared" si="4"/>
        <v/>
      </c>
      <c r="AA17" s="2" t="str">
        <f>IF(COUNT($Y$13:$Y$52)&gt;=5,SMALL($Y$13:$Y$52,AC17),"")</f>
        <v/>
      </c>
      <c r="AB17" s="2" t="str">
        <f>IF(COUNT($Z$13:$Z$52)&gt;=5,SMALL($Z$13:$Z$52,AC17),"")</f>
        <v/>
      </c>
      <c r="AC17" s="2">
        <v>5</v>
      </c>
    </row>
    <row r="18" spans="1:29" ht="17.25" customHeight="1" x14ac:dyDescent="0.15">
      <c r="A18" s="105">
        <v>6</v>
      </c>
      <c r="B18" s="136"/>
      <c r="C18" s="187" t="str">
        <f>IF($B18="","",VLOOKUP($B18,ナンバー!$B$3:$F$250,2))</f>
        <v/>
      </c>
      <c r="D18" s="187" t="str">
        <f>IF($B18="","",VLOOKUP($B18,ナンバー!$B$3:$F$250,3))</f>
        <v/>
      </c>
      <c r="E18" s="187" t="str">
        <f>IF(申込必要事項!$D$4="","",IF(C18="","",申込必要事項!$D$4))</f>
        <v/>
      </c>
      <c r="F18" s="86" t="str">
        <f>IF($B18="","",VLOOKUP($B18,ナンバー!$B$3:$F$250,5))</f>
        <v/>
      </c>
      <c r="G18" s="244"/>
      <c r="H18" s="106"/>
      <c r="I18" s="185"/>
      <c r="J18" s="186"/>
      <c r="K18" s="162"/>
      <c r="L18" s="163"/>
      <c r="M18" s="136"/>
      <c r="N18" s="216"/>
      <c r="O18" s="136"/>
      <c r="P18" s="137"/>
      <c r="Q18" s="324" t="str">
        <f t="shared" si="0"/>
        <v/>
      </c>
      <c r="S18" s="2" t="str">
        <f>IF(参加人数!B10="","",参加人数!B10)</f>
        <v>5000m</v>
      </c>
      <c r="T18" s="2">
        <f t="shared" si="1"/>
        <v>0</v>
      </c>
      <c r="V18" s="2" t="s">
        <v>50</v>
      </c>
      <c r="W18" s="2">
        <f t="shared" si="2"/>
        <v>0</v>
      </c>
      <c r="Y18" s="2" t="str">
        <f t="shared" si="3"/>
        <v/>
      </c>
      <c r="Z18" s="2" t="str">
        <f t="shared" si="4"/>
        <v/>
      </c>
      <c r="AA18" s="2" t="str">
        <f>IF(COUNT($Y$13:$Y$52)=6,SMALL($Y$13:$Y$52,AC18),"")</f>
        <v/>
      </c>
      <c r="AB18" s="2" t="str">
        <f t="shared" ref="AB18" si="7">IF(COUNT($Z$13:$Z$52)=6,SMALL($Z$13:$Z$52,AC18),"")</f>
        <v/>
      </c>
      <c r="AC18" s="2">
        <v>6</v>
      </c>
    </row>
    <row r="19" spans="1:29" ht="17.25" customHeight="1" x14ac:dyDescent="0.15">
      <c r="A19" s="105">
        <v>7</v>
      </c>
      <c r="B19" s="136"/>
      <c r="C19" s="187" t="str">
        <f>IF($B19="","",VLOOKUP($B19,ナンバー!$B$3:$F$250,2))</f>
        <v/>
      </c>
      <c r="D19" s="187" t="str">
        <f>IF($B19="","",VLOOKUP($B19,ナンバー!$B$3:$F$250,3))</f>
        <v/>
      </c>
      <c r="E19" s="187" t="str">
        <f>IF(申込必要事項!$D$4="","",IF(C19="","",申込必要事項!$D$4))</f>
        <v/>
      </c>
      <c r="F19" s="86" t="str">
        <f>IF($B19="","",VLOOKUP($B19,ナンバー!$B$3:$F$250,5))</f>
        <v/>
      </c>
      <c r="G19" s="244"/>
      <c r="H19" s="106"/>
      <c r="I19" s="185"/>
      <c r="J19" s="186"/>
      <c r="K19" s="162"/>
      <c r="L19" s="163"/>
      <c r="M19" s="136"/>
      <c r="N19" s="216"/>
      <c r="O19" s="136"/>
      <c r="P19" s="137"/>
      <c r="Q19" s="324" t="str">
        <f t="shared" si="0"/>
        <v/>
      </c>
      <c r="S19" s="2" t="str">
        <f>IF(参加人数!B11="","",参加人数!B11)</f>
        <v>110mH</v>
      </c>
      <c r="T19" s="2">
        <f t="shared" si="1"/>
        <v>0</v>
      </c>
      <c r="V19" s="2" t="s">
        <v>52</v>
      </c>
      <c r="W19" s="2">
        <f t="shared" si="2"/>
        <v>0</v>
      </c>
      <c r="Y19" s="2" t="str">
        <f t="shared" si="3"/>
        <v/>
      </c>
      <c r="Z19" s="2" t="str">
        <f t="shared" si="4"/>
        <v/>
      </c>
    </row>
    <row r="20" spans="1:29" ht="17.25" customHeight="1" x14ac:dyDescent="0.15">
      <c r="A20" s="105">
        <v>8</v>
      </c>
      <c r="B20" s="136"/>
      <c r="C20" s="187" t="str">
        <f>IF($B20="","",VLOOKUP($B20,ナンバー!$B$3:$F$250,2))</f>
        <v/>
      </c>
      <c r="D20" s="187" t="str">
        <f>IF($B20="","",VLOOKUP($B20,ナンバー!$B$3:$F$250,3))</f>
        <v/>
      </c>
      <c r="E20" s="187" t="str">
        <f>IF(申込必要事項!$D$4="","",IF(C20="","",申込必要事項!$D$4))</f>
        <v/>
      </c>
      <c r="F20" s="86" t="str">
        <f>IF($B20="","",VLOOKUP($B20,ナンバー!$B$3:$F$250,5))</f>
        <v/>
      </c>
      <c r="G20" s="244"/>
      <c r="H20" s="106"/>
      <c r="I20" s="185"/>
      <c r="J20" s="186"/>
      <c r="K20" s="162"/>
      <c r="L20" s="163"/>
      <c r="M20" s="136"/>
      <c r="N20" s="216"/>
      <c r="O20" s="136"/>
      <c r="P20" s="137"/>
      <c r="Q20" s="324" t="str">
        <f t="shared" si="0"/>
        <v/>
      </c>
      <c r="S20" s="2" t="str">
        <f>IF(参加人数!B12="","",参加人数!B12)</f>
        <v>400mH</v>
      </c>
      <c r="T20" s="2">
        <f t="shared" si="1"/>
        <v>0</v>
      </c>
      <c r="V20" s="2" t="s">
        <v>18</v>
      </c>
      <c r="W20" s="2">
        <f t="shared" si="2"/>
        <v>0</v>
      </c>
      <c r="Y20" s="2" t="str">
        <f t="shared" si="3"/>
        <v/>
      </c>
      <c r="Z20" s="2" t="str">
        <f t="shared" si="4"/>
        <v/>
      </c>
      <c r="AA20" s="2" t="str">
        <f>IF(COUNT($Y$13:$Y$52)&gt;=4,VLOOKUP(AA13,$B$13:$P$52,13),"")</f>
        <v/>
      </c>
      <c r="AB20" s="2" t="str">
        <f>IF(COUNT($Z$13:$Z$52)&gt;=4,VLOOKUP(AB13,$B$13:$P$52,15),"")</f>
        <v/>
      </c>
    </row>
    <row r="21" spans="1:29" ht="17.25" customHeight="1" x14ac:dyDescent="0.15">
      <c r="A21" s="105">
        <v>9</v>
      </c>
      <c r="B21" s="136"/>
      <c r="C21" s="187" t="str">
        <f>IF($B21="","",VLOOKUP($B21,ナンバー!$B$3:$F$250,2))</f>
        <v/>
      </c>
      <c r="D21" s="187" t="str">
        <f>IF($B21="","",VLOOKUP($B21,ナンバー!$B$3:$F$250,3))</f>
        <v/>
      </c>
      <c r="E21" s="187" t="str">
        <f>IF(申込必要事項!$D$4="","",IF(C21="","",申込必要事項!$D$4))</f>
        <v/>
      </c>
      <c r="F21" s="86" t="str">
        <f>IF($B21="","",VLOOKUP($B21,ナンバー!$B$3:$F$250,5))</f>
        <v/>
      </c>
      <c r="G21" s="244"/>
      <c r="H21" s="106"/>
      <c r="I21" s="185"/>
      <c r="J21" s="186"/>
      <c r="K21" s="162"/>
      <c r="L21" s="163"/>
      <c r="M21" s="136"/>
      <c r="N21" s="216"/>
      <c r="O21" s="136"/>
      <c r="P21" s="137"/>
      <c r="Q21" s="324" t="str">
        <f t="shared" si="0"/>
        <v/>
      </c>
      <c r="S21" s="2" t="str">
        <f>IF(参加人数!B13="","",参加人数!B13)</f>
        <v>3000mSC</v>
      </c>
      <c r="T21" s="2">
        <f t="shared" si="1"/>
        <v>0</v>
      </c>
      <c r="V21" s="2" t="s">
        <v>53</v>
      </c>
      <c r="W21" s="2">
        <f t="shared" si="2"/>
        <v>0</v>
      </c>
      <c r="Y21" s="2" t="str">
        <f t="shared" si="3"/>
        <v/>
      </c>
      <c r="Z21" s="2" t="str">
        <f t="shared" si="4"/>
        <v/>
      </c>
    </row>
    <row r="22" spans="1:29" ht="17.25" customHeight="1" x14ac:dyDescent="0.15">
      <c r="A22" s="105">
        <v>10</v>
      </c>
      <c r="B22" s="136"/>
      <c r="C22" s="187" t="str">
        <f>IF($B22="","",VLOOKUP($B22,ナンバー!$B$3:$F$250,2))</f>
        <v/>
      </c>
      <c r="D22" s="187" t="str">
        <f>IF($B22="","",VLOOKUP($B22,ナンバー!$B$3:$F$250,3))</f>
        <v/>
      </c>
      <c r="E22" s="187" t="str">
        <f>IF(申込必要事項!$D$4="","",IF(C22="","",申込必要事項!$D$4))</f>
        <v/>
      </c>
      <c r="F22" s="86" t="str">
        <f>IF($B22="","",VLOOKUP($B22,ナンバー!$B$3:$F$250,5))</f>
        <v/>
      </c>
      <c r="G22" s="244"/>
      <c r="H22" s="106"/>
      <c r="I22" s="185"/>
      <c r="J22" s="186"/>
      <c r="K22" s="162"/>
      <c r="L22" s="163"/>
      <c r="M22" s="136"/>
      <c r="N22" s="216"/>
      <c r="O22" s="136"/>
      <c r="P22" s="137"/>
      <c r="Q22" s="324" t="str">
        <f t="shared" si="0"/>
        <v/>
      </c>
      <c r="S22" s="2" t="str">
        <f>IF(参加人数!B14="","",参加人数!B14)</f>
        <v>5000mW</v>
      </c>
      <c r="T22" s="2">
        <f t="shared" si="1"/>
        <v>0</v>
      </c>
      <c r="V22" s="2" t="s">
        <v>59</v>
      </c>
      <c r="W22" s="2">
        <f t="shared" si="2"/>
        <v>0</v>
      </c>
      <c r="Y22" s="2" t="str">
        <f t="shared" si="3"/>
        <v/>
      </c>
      <c r="Z22" s="2" t="str">
        <f t="shared" si="4"/>
        <v/>
      </c>
    </row>
    <row r="23" spans="1:29" ht="17.25" customHeight="1" x14ac:dyDescent="0.15">
      <c r="A23" s="105">
        <v>11</v>
      </c>
      <c r="B23" s="136"/>
      <c r="C23" s="187" t="str">
        <f>IF($B23="","",VLOOKUP($B23,ナンバー!$B$3:$F$250,2))</f>
        <v/>
      </c>
      <c r="D23" s="187" t="str">
        <f>IF($B23="","",VLOOKUP($B23,ナンバー!$B$3:$F$250,3))</f>
        <v/>
      </c>
      <c r="E23" s="187" t="str">
        <f>IF(申込必要事項!$D$4="","",IF(C23="","",申込必要事項!$D$4))</f>
        <v/>
      </c>
      <c r="F23" s="86" t="str">
        <f>IF($B23="","",VLOOKUP($B23,ナンバー!$B$3:$F$250,5))</f>
        <v/>
      </c>
      <c r="G23" s="244"/>
      <c r="H23" s="106"/>
      <c r="I23" s="185"/>
      <c r="J23" s="186"/>
      <c r="K23" s="162"/>
      <c r="L23" s="163"/>
      <c r="M23" s="136"/>
      <c r="N23" s="216"/>
      <c r="O23" s="136"/>
      <c r="P23" s="137"/>
      <c r="Q23" s="324" t="str">
        <f t="shared" si="0"/>
        <v/>
      </c>
      <c r="S23" s="2" t="str">
        <f>IF(参加人数!B15="","",参加人数!B15)</f>
        <v>走高跳</v>
      </c>
      <c r="T23" s="2">
        <f t="shared" si="1"/>
        <v>0</v>
      </c>
      <c r="V23" s="2" t="s">
        <v>60</v>
      </c>
      <c r="W23" s="2">
        <f t="shared" si="2"/>
        <v>0</v>
      </c>
      <c r="Y23" s="2" t="str">
        <f t="shared" si="3"/>
        <v/>
      </c>
      <c r="Z23" s="2" t="str">
        <f t="shared" si="4"/>
        <v/>
      </c>
    </row>
    <row r="24" spans="1:29" ht="17.25" customHeight="1" x14ac:dyDescent="0.15">
      <c r="A24" s="105">
        <v>12</v>
      </c>
      <c r="B24" s="136"/>
      <c r="C24" s="187" t="str">
        <f>IF($B24="","",VLOOKUP($B24,ナンバー!$B$3:$F$250,2))</f>
        <v/>
      </c>
      <c r="D24" s="187" t="str">
        <f>IF($B24="","",VLOOKUP($B24,ナンバー!$B$3:$F$250,3))</f>
        <v/>
      </c>
      <c r="E24" s="187" t="str">
        <f>IF(申込必要事項!$D$4="","",IF(C24="","",申込必要事項!$D$4))</f>
        <v/>
      </c>
      <c r="F24" s="86" t="str">
        <f>IF($B24="","",VLOOKUP($B24,ナンバー!$B$3:$F$250,5))</f>
        <v/>
      </c>
      <c r="G24" s="244"/>
      <c r="H24" s="106"/>
      <c r="I24" s="185"/>
      <c r="J24" s="186"/>
      <c r="K24" s="162"/>
      <c r="L24" s="163"/>
      <c r="M24" s="136"/>
      <c r="N24" s="216"/>
      <c r="O24" s="136"/>
      <c r="P24" s="137"/>
      <c r="Q24" s="324" t="str">
        <f t="shared" si="0"/>
        <v/>
      </c>
      <c r="S24" s="2" t="str">
        <f>IF(参加人数!B16="","",参加人数!B16)</f>
        <v>棒高跳</v>
      </c>
      <c r="T24" s="2">
        <f t="shared" si="1"/>
        <v>0</v>
      </c>
      <c r="V24" s="2" t="s">
        <v>61</v>
      </c>
      <c r="W24" s="2">
        <f t="shared" si="2"/>
        <v>0</v>
      </c>
      <c r="Y24" s="2" t="str">
        <f t="shared" si="3"/>
        <v/>
      </c>
      <c r="Z24" s="2" t="str">
        <f t="shared" si="4"/>
        <v/>
      </c>
    </row>
    <row r="25" spans="1:29" ht="17.25" customHeight="1" x14ac:dyDescent="0.15">
      <c r="A25" s="105">
        <v>13</v>
      </c>
      <c r="B25" s="136"/>
      <c r="C25" s="187" t="str">
        <f>IF($B25="","",VLOOKUP($B25,ナンバー!$B$3:$F$250,2))</f>
        <v/>
      </c>
      <c r="D25" s="187" t="str">
        <f>IF($B25="","",VLOOKUP($B25,ナンバー!$B$3:$F$250,3))</f>
        <v/>
      </c>
      <c r="E25" s="187" t="str">
        <f>IF(申込必要事項!$D$4="","",IF(C25="","",申込必要事項!$D$4))</f>
        <v/>
      </c>
      <c r="F25" s="86" t="str">
        <f>IF($B25="","",VLOOKUP($B25,ナンバー!$B$3:$F$250,5))</f>
        <v/>
      </c>
      <c r="G25" s="244"/>
      <c r="H25" s="106"/>
      <c r="I25" s="185"/>
      <c r="J25" s="186"/>
      <c r="K25" s="162"/>
      <c r="L25" s="163"/>
      <c r="M25" s="136"/>
      <c r="N25" s="216"/>
      <c r="O25" s="136"/>
      <c r="P25" s="137"/>
      <c r="Q25" s="324" t="str">
        <f t="shared" si="0"/>
        <v/>
      </c>
      <c r="S25" s="2" t="str">
        <f>IF(参加人数!B17="","",参加人数!B17)</f>
        <v>走幅跳</v>
      </c>
      <c r="T25" s="2">
        <f t="shared" si="1"/>
        <v>0</v>
      </c>
      <c r="V25" s="2" t="s">
        <v>62</v>
      </c>
      <c r="W25" s="2">
        <f t="shared" si="2"/>
        <v>0</v>
      </c>
      <c r="Y25" s="2" t="str">
        <f t="shared" si="3"/>
        <v/>
      </c>
      <c r="Z25" s="2" t="str">
        <f t="shared" si="4"/>
        <v/>
      </c>
    </row>
    <row r="26" spans="1:29" ht="17.25" customHeight="1" x14ac:dyDescent="0.15">
      <c r="A26" s="105">
        <v>14</v>
      </c>
      <c r="B26" s="136"/>
      <c r="C26" s="187" t="str">
        <f>IF($B26="","",VLOOKUP($B26,ナンバー!$B$3:$F$250,2))</f>
        <v/>
      </c>
      <c r="D26" s="187" t="str">
        <f>IF($B26="","",VLOOKUP($B26,ナンバー!$B$3:$F$250,3))</f>
        <v/>
      </c>
      <c r="E26" s="187" t="str">
        <f>IF(申込必要事項!$D$4="","",IF(C26="","",申込必要事項!$D$4))</f>
        <v/>
      </c>
      <c r="F26" s="86" t="str">
        <f>IF($B26="","",VLOOKUP($B26,ナンバー!$B$3:$F$250,5))</f>
        <v/>
      </c>
      <c r="G26" s="244"/>
      <c r="H26" s="106"/>
      <c r="I26" s="185"/>
      <c r="J26" s="186"/>
      <c r="K26" s="162"/>
      <c r="L26" s="163"/>
      <c r="M26" s="136"/>
      <c r="N26" s="216"/>
      <c r="O26" s="136"/>
      <c r="P26" s="137"/>
      <c r="Q26" s="324" t="str">
        <f t="shared" si="0"/>
        <v/>
      </c>
      <c r="S26" s="2" t="str">
        <f>IF(参加人数!B18="","",参加人数!B18)</f>
        <v>三段跳</v>
      </c>
      <c r="T26" s="2">
        <f t="shared" si="1"/>
        <v>0</v>
      </c>
      <c r="V26" s="2" t="s">
        <v>19</v>
      </c>
      <c r="W26" s="2">
        <f t="shared" si="2"/>
        <v>0</v>
      </c>
      <c r="Y26" s="2" t="str">
        <f t="shared" si="3"/>
        <v/>
      </c>
      <c r="Z26" s="2" t="str">
        <f t="shared" si="4"/>
        <v/>
      </c>
    </row>
    <row r="27" spans="1:29" ht="17.25" customHeight="1" x14ac:dyDescent="0.15">
      <c r="A27" s="105">
        <v>15</v>
      </c>
      <c r="B27" s="136"/>
      <c r="C27" s="187" t="str">
        <f>IF($B27="","",VLOOKUP($B27,ナンバー!$B$3:$F$250,2))</f>
        <v/>
      </c>
      <c r="D27" s="187" t="str">
        <f>IF($B27="","",VLOOKUP($B27,ナンバー!$B$3:$F$250,3))</f>
        <v/>
      </c>
      <c r="E27" s="187" t="str">
        <f>IF(申込必要事項!$D$4="","",IF(C27="","",申込必要事項!$D$4))</f>
        <v/>
      </c>
      <c r="F27" s="86" t="str">
        <f>IF($B27="","",VLOOKUP($B27,ナンバー!$B$3:$F$250,5))</f>
        <v/>
      </c>
      <c r="G27" s="244"/>
      <c r="H27" s="106"/>
      <c r="I27" s="185"/>
      <c r="J27" s="186"/>
      <c r="K27" s="162"/>
      <c r="L27" s="163"/>
      <c r="M27" s="136"/>
      <c r="N27" s="216"/>
      <c r="O27" s="136"/>
      <c r="P27" s="137"/>
      <c r="Q27" s="324" t="str">
        <f t="shared" si="0"/>
        <v/>
      </c>
      <c r="S27" s="2" t="str">
        <f>IF(参加人数!B19="","",参加人数!B19)</f>
        <v>砲丸投</v>
      </c>
      <c r="T27" s="2">
        <f t="shared" si="1"/>
        <v>0</v>
      </c>
      <c r="V27" s="2" t="s">
        <v>63</v>
      </c>
      <c r="W27" s="2">
        <f t="shared" si="2"/>
        <v>0</v>
      </c>
      <c r="Y27" s="2" t="str">
        <f t="shared" si="3"/>
        <v/>
      </c>
      <c r="Z27" s="2" t="str">
        <f t="shared" si="4"/>
        <v/>
      </c>
    </row>
    <row r="28" spans="1:29" ht="17.25" customHeight="1" x14ac:dyDescent="0.15">
      <c r="A28" s="105">
        <v>16</v>
      </c>
      <c r="B28" s="136"/>
      <c r="C28" s="187" t="str">
        <f>IF($B28="","",VLOOKUP($B28,ナンバー!$B$3:$F$250,2))</f>
        <v/>
      </c>
      <c r="D28" s="187" t="str">
        <f>IF($B28="","",VLOOKUP($B28,ナンバー!$B$3:$F$250,3))</f>
        <v/>
      </c>
      <c r="E28" s="187" t="str">
        <f>IF(申込必要事項!$D$4="","",IF(C28="","",申込必要事項!$D$4))</f>
        <v/>
      </c>
      <c r="F28" s="86" t="str">
        <f>IF($B28="","",VLOOKUP($B28,ナンバー!$B$3:$F$250,5))</f>
        <v/>
      </c>
      <c r="G28" s="244"/>
      <c r="H28" s="106"/>
      <c r="I28" s="185"/>
      <c r="J28" s="186"/>
      <c r="K28" s="162"/>
      <c r="L28" s="163"/>
      <c r="M28" s="136"/>
      <c r="N28" s="216"/>
      <c r="O28" s="136"/>
      <c r="P28" s="137"/>
      <c r="Q28" s="324" t="str">
        <f t="shared" si="0"/>
        <v/>
      </c>
      <c r="S28" s="2" t="str">
        <f>IF(参加人数!B20="","",参加人数!B20)</f>
        <v>円盤投</v>
      </c>
      <c r="T28" s="2">
        <f t="shared" si="1"/>
        <v>0</v>
      </c>
      <c r="Y28" s="2" t="str">
        <f t="shared" si="3"/>
        <v/>
      </c>
      <c r="Z28" s="2" t="str">
        <f t="shared" si="4"/>
        <v/>
      </c>
    </row>
    <row r="29" spans="1:29" ht="17.25" customHeight="1" x14ac:dyDescent="0.15">
      <c r="A29" s="105">
        <v>17</v>
      </c>
      <c r="B29" s="136"/>
      <c r="C29" s="187" t="str">
        <f>IF($B29="","",VLOOKUP($B29,ナンバー!$B$3:$F$250,2))</f>
        <v/>
      </c>
      <c r="D29" s="187" t="str">
        <f>IF($B29="","",VLOOKUP($B29,ナンバー!$B$3:$F$250,3))</f>
        <v/>
      </c>
      <c r="E29" s="187" t="str">
        <f>IF(申込必要事項!$D$4="","",IF(C29="","",申込必要事項!$D$4))</f>
        <v/>
      </c>
      <c r="F29" s="86" t="str">
        <f>IF($B29="","",VLOOKUP($B29,ナンバー!$B$3:$F$250,5))</f>
        <v/>
      </c>
      <c r="G29" s="244"/>
      <c r="H29" s="106"/>
      <c r="I29" s="185"/>
      <c r="J29" s="186"/>
      <c r="K29" s="162"/>
      <c r="L29" s="163"/>
      <c r="M29" s="136"/>
      <c r="N29" s="216"/>
      <c r="O29" s="136"/>
      <c r="P29" s="137"/>
      <c r="Q29" s="324" t="str">
        <f t="shared" si="0"/>
        <v/>
      </c>
      <c r="S29" s="2" t="str">
        <f>IF(参加人数!B21="","",参加人数!B21)</f>
        <v>ハンマー投</v>
      </c>
      <c r="T29" s="2">
        <f t="shared" si="1"/>
        <v>0</v>
      </c>
      <c r="Y29" s="2" t="str">
        <f t="shared" si="3"/>
        <v/>
      </c>
      <c r="Z29" s="2" t="str">
        <f t="shared" si="4"/>
        <v/>
      </c>
    </row>
    <row r="30" spans="1:29" ht="17.25" customHeight="1" x14ac:dyDescent="0.15">
      <c r="A30" s="105">
        <v>18</v>
      </c>
      <c r="B30" s="136"/>
      <c r="C30" s="187" t="str">
        <f>IF($B30="","",VLOOKUP($B30,ナンバー!$B$3:$F$250,2))</f>
        <v/>
      </c>
      <c r="D30" s="187" t="str">
        <f>IF($B30="","",VLOOKUP($B30,ナンバー!$B$3:$F$250,3))</f>
        <v/>
      </c>
      <c r="E30" s="187" t="str">
        <f>IF(申込必要事項!$D$4="","",IF(C30="","",申込必要事項!$D$4))</f>
        <v/>
      </c>
      <c r="F30" s="86" t="str">
        <f>IF($B30="","",VLOOKUP($B30,ナンバー!$B$3:$F$250,5))</f>
        <v/>
      </c>
      <c r="G30" s="244"/>
      <c r="H30" s="106"/>
      <c r="I30" s="185"/>
      <c r="J30" s="186"/>
      <c r="K30" s="162"/>
      <c r="L30" s="163"/>
      <c r="M30" s="136"/>
      <c r="N30" s="216"/>
      <c r="O30" s="136"/>
      <c r="P30" s="137"/>
      <c r="Q30" s="324" t="str">
        <f t="shared" si="0"/>
        <v/>
      </c>
      <c r="S30" s="2" t="str">
        <f>IF(参加人数!B22="","",参加人数!B22)</f>
        <v>やり投</v>
      </c>
      <c r="T30" s="2">
        <f t="shared" si="1"/>
        <v>0</v>
      </c>
      <c r="V30" s="2" t="str">
        <f>IF(参加人数!E22="","",参加人数!E22)</f>
        <v/>
      </c>
      <c r="Y30" s="2" t="str">
        <f t="shared" si="3"/>
        <v/>
      </c>
      <c r="Z30" s="2" t="str">
        <f t="shared" si="4"/>
        <v/>
      </c>
    </row>
    <row r="31" spans="1:29" ht="17.25" customHeight="1" x14ac:dyDescent="0.15">
      <c r="A31" s="105">
        <v>19</v>
      </c>
      <c r="B31" s="136"/>
      <c r="C31" s="187" t="str">
        <f>IF($B31="","",VLOOKUP($B31,ナンバー!$B$3:$F$250,2))</f>
        <v/>
      </c>
      <c r="D31" s="187" t="str">
        <f>IF($B31="","",VLOOKUP($B31,ナンバー!$B$3:$F$250,3))</f>
        <v/>
      </c>
      <c r="E31" s="187" t="str">
        <f>IF(申込必要事項!$D$4="","",IF(C31="","",申込必要事項!$D$4))</f>
        <v/>
      </c>
      <c r="F31" s="86" t="str">
        <f>IF($B31="","",VLOOKUP($B31,ナンバー!$B$3:$F$250,5))</f>
        <v/>
      </c>
      <c r="G31" s="244"/>
      <c r="H31" s="106"/>
      <c r="I31" s="185"/>
      <c r="J31" s="186"/>
      <c r="K31" s="162"/>
      <c r="L31" s="163"/>
      <c r="M31" s="136"/>
      <c r="N31" s="216"/>
      <c r="O31" s="136"/>
      <c r="P31" s="137"/>
      <c r="Q31" s="324" t="str">
        <f t="shared" si="0"/>
        <v/>
      </c>
      <c r="S31" s="2" t="s">
        <v>179</v>
      </c>
      <c r="T31" s="2">
        <f>COUNTIF($K$13:$K$52,S31)</f>
        <v>0</v>
      </c>
      <c r="Y31" s="2" t="str">
        <f t="shared" si="3"/>
        <v/>
      </c>
      <c r="Z31" s="2" t="str">
        <f t="shared" si="4"/>
        <v/>
      </c>
    </row>
    <row r="32" spans="1:29" ht="17.25" customHeight="1" x14ac:dyDescent="0.15">
      <c r="A32" s="105">
        <v>20</v>
      </c>
      <c r="B32" s="136"/>
      <c r="C32" s="187" t="str">
        <f>IF($B32="","",VLOOKUP($B32,ナンバー!$B$3:$F$250,2))</f>
        <v/>
      </c>
      <c r="D32" s="187" t="str">
        <f>IF($B32="","",VLOOKUP($B32,ナンバー!$B$3:$F$250,3))</f>
        <v/>
      </c>
      <c r="E32" s="187" t="str">
        <f>IF(申込必要事項!$D$4="","",IF(C32="","",申込必要事項!$D$4))</f>
        <v/>
      </c>
      <c r="F32" s="86" t="str">
        <f>IF($B32="","",VLOOKUP($B32,ナンバー!$B$3:$F$250,5))</f>
        <v/>
      </c>
      <c r="G32" s="244"/>
      <c r="H32" s="106"/>
      <c r="I32" s="185"/>
      <c r="J32" s="186"/>
      <c r="K32" s="162"/>
      <c r="L32" s="163"/>
      <c r="M32" s="136"/>
      <c r="N32" s="216"/>
      <c r="O32" s="136"/>
      <c r="P32" s="137"/>
      <c r="Q32" s="324" t="str">
        <f t="shared" si="0"/>
        <v/>
      </c>
      <c r="S32" s="2" t="s">
        <v>180</v>
      </c>
      <c r="T32" s="2">
        <f t="shared" ref="T32:T34" si="8">COUNTIF($K$13:$K$52,S32)</f>
        <v>0</v>
      </c>
      <c r="Y32" s="2" t="str">
        <f t="shared" si="3"/>
        <v/>
      </c>
      <c r="Z32" s="2" t="str">
        <f t="shared" si="4"/>
        <v/>
      </c>
    </row>
    <row r="33" spans="1:26" ht="17.25" customHeight="1" x14ac:dyDescent="0.15">
      <c r="A33" s="105">
        <v>21</v>
      </c>
      <c r="B33" s="136"/>
      <c r="C33" s="187" t="str">
        <f>IF($B33="","",VLOOKUP($B33,ナンバー!$B$3:$F$250,2))</f>
        <v/>
      </c>
      <c r="D33" s="187" t="str">
        <f>IF($B33="","",VLOOKUP($B33,ナンバー!$B$3:$F$250,3))</f>
        <v/>
      </c>
      <c r="E33" s="187" t="str">
        <f>IF(申込必要事項!$D$4="","",IF(C33="","",申込必要事項!$D$4))</f>
        <v/>
      </c>
      <c r="F33" s="86" t="str">
        <f>IF($B33="","",VLOOKUP($B33,ナンバー!$B$3:$F$250,5))</f>
        <v/>
      </c>
      <c r="G33" s="244"/>
      <c r="H33" s="106"/>
      <c r="I33" s="185"/>
      <c r="J33" s="186"/>
      <c r="K33" s="162"/>
      <c r="L33" s="163"/>
      <c r="M33" s="136"/>
      <c r="N33" s="216"/>
      <c r="O33" s="136"/>
      <c r="P33" s="137"/>
      <c r="Q33" s="324" t="str">
        <f t="shared" si="0"/>
        <v/>
      </c>
      <c r="S33" s="2" t="s">
        <v>181</v>
      </c>
      <c r="T33" s="2">
        <f t="shared" si="8"/>
        <v>0</v>
      </c>
      <c r="Y33" s="2" t="str">
        <f t="shared" si="3"/>
        <v/>
      </c>
      <c r="Z33" s="2" t="str">
        <f t="shared" si="4"/>
        <v/>
      </c>
    </row>
    <row r="34" spans="1:26" ht="17.25" customHeight="1" x14ac:dyDescent="0.15">
      <c r="A34" s="105">
        <v>22</v>
      </c>
      <c r="B34" s="136"/>
      <c r="C34" s="187" t="str">
        <f>IF($B34="","",VLOOKUP($B34,ナンバー!$B$3:$F$250,2))</f>
        <v/>
      </c>
      <c r="D34" s="187" t="str">
        <f>IF($B34="","",VLOOKUP($B34,ナンバー!$B$3:$F$250,3))</f>
        <v/>
      </c>
      <c r="E34" s="187" t="str">
        <f>IF(申込必要事項!$D$4="","",IF(C34="","",申込必要事項!$D$4))</f>
        <v/>
      </c>
      <c r="F34" s="86" t="str">
        <f>IF($B34="","",VLOOKUP($B34,ナンバー!$B$3:$F$250,5))</f>
        <v/>
      </c>
      <c r="G34" s="244"/>
      <c r="H34" s="106"/>
      <c r="I34" s="185"/>
      <c r="J34" s="186"/>
      <c r="K34" s="162"/>
      <c r="L34" s="163"/>
      <c r="M34" s="136"/>
      <c r="N34" s="216"/>
      <c r="O34" s="136"/>
      <c r="P34" s="137"/>
      <c r="Q34" s="324" t="str">
        <f t="shared" si="0"/>
        <v/>
      </c>
      <c r="S34" s="2" t="s">
        <v>182</v>
      </c>
      <c r="T34" s="2">
        <f t="shared" si="8"/>
        <v>0</v>
      </c>
      <c r="Y34" s="2" t="str">
        <f t="shared" si="3"/>
        <v/>
      </c>
      <c r="Z34" s="2" t="str">
        <f t="shared" si="4"/>
        <v/>
      </c>
    </row>
    <row r="35" spans="1:26" ht="17.25" customHeight="1" x14ac:dyDescent="0.15">
      <c r="A35" s="105">
        <v>23</v>
      </c>
      <c r="B35" s="136"/>
      <c r="C35" s="187" t="str">
        <f>IF($B35="","",VLOOKUP($B35,ナンバー!$B$3:$F$250,2))</f>
        <v/>
      </c>
      <c r="D35" s="187" t="str">
        <f>IF($B35="","",VLOOKUP($B35,ナンバー!$B$3:$F$250,3))</f>
        <v/>
      </c>
      <c r="E35" s="187" t="str">
        <f>IF(申込必要事項!$D$4="","",IF(C35="","",申込必要事項!$D$4))</f>
        <v/>
      </c>
      <c r="F35" s="86" t="str">
        <f>IF($B35="","",VLOOKUP($B35,ナンバー!$B$3:$F$250,5))</f>
        <v/>
      </c>
      <c r="G35" s="244"/>
      <c r="H35" s="106"/>
      <c r="I35" s="185"/>
      <c r="J35" s="186"/>
      <c r="K35" s="162"/>
      <c r="L35" s="163"/>
      <c r="M35" s="136"/>
      <c r="N35" s="216"/>
      <c r="O35" s="136"/>
      <c r="P35" s="137"/>
      <c r="Q35" s="324" t="str">
        <f t="shared" si="0"/>
        <v/>
      </c>
      <c r="Y35" s="2" t="str">
        <f t="shared" si="3"/>
        <v/>
      </c>
      <c r="Z35" s="2" t="str">
        <f t="shared" si="4"/>
        <v/>
      </c>
    </row>
    <row r="36" spans="1:26" ht="17.25" customHeight="1" x14ac:dyDescent="0.15">
      <c r="A36" s="105">
        <v>24</v>
      </c>
      <c r="B36" s="136"/>
      <c r="C36" s="187" t="str">
        <f>IF($B36="","",VLOOKUP($B36,ナンバー!$B$3:$F$250,2))</f>
        <v/>
      </c>
      <c r="D36" s="187" t="str">
        <f>IF($B36="","",VLOOKUP($B36,ナンバー!$B$3:$F$250,3))</f>
        <v/>
      </c>
      <c r="E36" s="187" t="str">
        <f>IF(申込必要事項!$D$4="","",IF(C36="","",申込必要事項!$D$4))</f>
        <v/>
      </c>
      <c r="F36" s="86" t="str">
        <f>IF($B36="","",VLOOKUP($B36,ナンバー!$B$3:$F$250,5))</f>
        <v/>
      </c>
      <c r="G36" s="244"/>
      <c r="H36" s="106"/>
      <c r="I36" s="185"/>
      <c r="J36" s="186"/>
      <c r="K36" s="162"/>
      <c r="L36" s="163"/>
      <c r="M36" s="136"/>
      <c r="N36" s="216"/>
      <c r="O36" s="136"/>
      <c r="P36" s="137"/>
      <c r="Q36" s="324" t="str">
        <f t="shared" si="0"/>
        <v/>
      </c>
      <c r="Y36" s="2" t="str">
        <f t="shared" si="3"/>
        <v/>
      </c>
      <c r="Z36" s="2" t="str">
        <f t="shared" si="4"/>
        <v/>
      </c>
    </row>
    <row r="37" spans="1:26" ht="17.25" customHeight="1" x14ac:dyDescent="0.15">
      <c r="A37" s="105">
        <v>25</v>
      </c>
      <c r="B37" s="136"/>
      <c r="C37" s="187" t="str">
        <f>IF($B37="","",VLOOKUP($B37,ナンバー!$B$3:$F$250,2))</f>
        <v/>
      </c>
      <c r="D37" s="187" t="str">
        <f>IF($B37="","",VLOOKUP($B37,ナンバー!$B$3:$F$250,3))</f>
        <v/>
      </c>
      <c r="E37" s="187" t="str">
        <f>IF(申込必要事項!$D$4="","",IF(C37="","",申込必要事項!$D$4))</f>
        <v/>
      </c>
      <c r="F37" s="86" t="str">
        <f>IF($B37="","",VLOOKUP($B37,ナンバー!$B$3:$F$250,5))</f>
        <v/>
      </c>
      <c r="G37" s="244"/>
      <c r="H37" s="106"/>
      <c r="I37" s="185"/>
      <c r="J37" s="186"/>
      <c r="K37" s="162"/>
      <c r="L37" s="163"/>
      <c r="M37" s="136"/>
      <c r="N37" s="216"/>
      <c r="O37" s="136"/>
      <c r="P37" s="137"/>
      <c r="Q37" s="324" t="str">
        <f t="shared" si="0"/>
        <v/>
      </c>
      <c r="Y37" s="2" t="str">
        <f t="shared" si="3"/>
        <v/>
      </c>
      <c r="Z37" s="2" t="str">
        <f t="shared" si="4"/>
        <v/>
      </c>
    </row>
    <row r="38" spans="1:26" ht="17.25" customHeight="1" x14ac:dyDescent="0.15">
      <c r="A38" s="105">
        <v>26</v>
      </c>
      <c r="B38" s="136"/>
      <c r="C38" s="187" t="str">
        <f>IF($B38="","",VLOOKUP($B38,ナンバー!$B$3:$F$250,2))</f>
        <v/>
      </c>
      <c r="D38" s="187" t="str">
        <f>IF($B38="","",VLOOKUP($B38,ナンバー!$B$3:$F$250,3))</f>
        <v/>
      </c>
      <c r="E38" s="187" t="str">
        <f>IF(申込必要事項!$D$4="","",IF(C38="","",申込必要事項!$D$4))</f>
        <v/>
      </c>
      <c r="F38" s="86" t="str">
        <f>IF($B38="","",VLOOKUP($B38,ナンバー!$B$3:$F$250,5))</f>
        <v/>
      </c>
      <c r="G38" s="244"/>
      <c r="H38" s="106"/>
      <c r="I38" s="185"/>
      <c r="J38" s="186"/>
      <c r="K38" s="162"/>
      <c r="L38" s="163"/>
      <c r="M38" s="136"/>
      <c r="N38" s="216"/>
      <c r="O38" s="136"/>
      <c r="P38" s="137"/>
      <c r="Q38" s="324" t="str">
        <f t="shared" si="0"/>
        <v/>
      </c>
      <c r="Y38" s="2" t="str">
        <f t="shared" si="3"/>
        <v/>
      </c>
      <c r="Z38" s="2" t="str">
        <f t="shared" si="4"/>
        <v/>
      </c>
    </row>
    <row r="39" spans="1:26" ht="17.25" customHeight="1" x14ac:dyDescent="0.15">
      <c r="A39" s="105">
        <v>27</v>
      </c>
      <c r="B39" s="136"/>
      <c r="C39" s="187" t="str">
        <f>IF($B39="","",VLOOKUP($B39,ナンバー!$B$3:$F$250,2))</f>
        <v/>
      </c>
      <c r="D39" s="187" t="str">
        <f>IF($B39="","",VLOOKUP($B39,ナンバー!$B$3:$F$250,3))</f>
        <v/>
      </c>
      <c r="E39" s="187" t="str">
        <f>IF(申込必要事項!$D$4="","",IF(C39="","",申込必要事項!$D$4))</f>
        <v/>
      </c>
      <c r="F39" s="86" t="str">
        <f>IF($B39="","",VLOOKUP($B39,ナンバー!$B$3:$F$250,5))</f>
        <v/>
      </c>
      <c r="G39" s="244"/>
      <c r="H39" s="106"/>
      <c r="I39" s="185"/>
      <c r="J39" s="186"/>
      <c r="K39" s="162"/>
      <c r="L39" s="163"/>
      <c r="M39" s="136"/>
      <c r="N39" s="216"/>
      <c r="O39" s="136"/>
      <c r="P39" s="137"/>
      <c r="Q39" s="324" t="str">
        <f t="shared" si="0"/>
        <v/>
      </c>
      <c r="Y39" s="2" t="str">
        <f t="shared" si="3"/>
        <v/>
      </c>
      <c r="Z39" s="2" t="str">
        <f t="shared" si="4"/>
        <v/>
      </c>
    </row>
    <row r="40" spans="1:26" ht="17.25" customHeight="1" x14ac:dyDescent="0.15">
      <c r="A40" s="105">
        <v>28</v>
      </c>
      <c r="B40" s="136"/>
      <c r="C40" s="187" t="str">
        <f>IF($B40="","",VLOOKUP($B40,ナンバー!$B$3:$F$250,2))</f>
        <v/>
      </c>
      <c r="D40" s="187" t="str">
        <f>IF($B40="","",VLOOKUP($B40,ナンバー!$B$3:$F$250,3))</f>
        <v/>
      </c>
      <c r="E40" s="187" t="str">
        <f>IF(申込必要事項!$D$4="","",IF(C40="","",申込必要事項!$D$4))</f>
        <v/>
      </c>
      <c r="F40" s="86" t="str">
        <f>IF($B40="","",VLOOKUP($B40,ナンバー!$B$3:$F$250,5))</f>
        <v/>
      </c>
      <c r="G40" s="244"/>
      <c r="H40" s="106"/>
      <c r="I40" s="185"/>
      <c r="J40" s="186"/>
      <c r="K40" s="162"/>
      <c r="L40" s="163"/>
      <c r="M40" s="136"/>
      <c r="N40" s="216"/>
      <c r="O40" s="136"/>
      <c r="P40" s="137"/>
      <c r="Q40" s="324" t="str">
        <f t="shared" si="0"/>
        <v/>
      </c>
      <c r="Y40" s="2" t="str">
        <f t="shared" si="3"/>
        <v/>
      </c>
      <c r="Z40" s="2" t="str">
        <f t="shared" si="4"/>
        <v/>
      </c>
    </row>
    <row r="41" spans="1:26" ht="17.25" customHeight="1" x14ac:dyDescent="0.15">
      <c r="A41" s="105">
        <v>29</v>
      </c>
      <c r="B41" s="136"/>
      <c r="C41" s="187" t="str">
        <f>IF($B41="","",VLOOKUP($B41,ナンバー!$B$3:$F$250,2))</f>
        <v/>
      </c>
      <c r="D41" s="187" t="str">
        <f>IF($B41="","",VLOOKUP($B41,ナンバー!$B$3:$F$250,3))</f>
        <v/>
      </c>
      <c r="E41" s="187" t="str">
        <f>IF(申込必要事項!$D$4="","",IF(C41="","",申込必要事項!$D$4))</f>
        <v/>
      </c>
      <c r="F41" s="86" t="str">
        <f>IF($B41="","",VLOOKUP($B41,ナンバー!$B$3:$F$250,5))</f>
        <v/>
      </c>
      <c r="G41" s="244"/>
      <c r="H41" s="106"/>
      <c r="I41" s="185"/>
      <c r="J41" s="186"/>
      <c r="K41" s="162"/>
      <c r="L41" s="163"/>
      <c r="M41" s="136"/>
      <c r="N41" s="216"/>
      <c r="O41" s="136"/>
      <c r="P41" s="137"/>
      <c r="Q41" s="324" t="str">
        <f t="shared" si="0"/>
        <v/>
      </c>
      <c r="Y41" s="2" t="str">
        <f t="shared" si="3"/>
        <v/>
      </c>
      <c r="Z41" s="2" t="str">
        <f t="shared" si="4"/>
        <v/>
      </c>
    </row>
    <row r="42" spans="1:26" ht="17.25" customHeight="1" x14ac:dyDescent="0.15">
      <c r="A42" s="105">
        <v>30</v>
      </c>
      <c r="B42" s="136"/>
      <c r="C42" s="187" t="str">
        <f>IF($B42="","",VLOOKUP($B42,ナンバー!$B$3:$F$250,2))</f>
        <v/>
      </c>
      <c r="D42" s="187" t="str">
        <f>IF($B42="","",VLOOKUP($B42,ナンバー!$B$3:$F$250,3))</f>
        <v/>
      </c>
      <c r="E42" s="187" t="str">
        <f>IF(申込必要事項!$D$4="","",IF(C42="","",申込必要事項!$D$4))</f>
        <v/>
      </c>
      <c r="F42" s="86" t="str">
        <f>IF($B42="","",VLOOKUP($B42,ナンバー!$B$3:$F$250,5))</f>
        <v/>
      </c>
      <c r="G42" s="244"/>
      <c r="H42" s="106"/>
      <c r="I42" s="185"/>
      <c r="J42" s="186"/>
      <c r="K42" s="162"/>
      <c r="L42" s="163"/>
      <c r="M42" s="136"/>
      <c r="N42" s="216"/>
      <c r="O42" s="136"/>
      <c r="P42" s="137"/>
      <c r="Q42" s="324" t="str">
        <f t="shared" si="0"/>
        <v/>
      </c>
      <c r="Y42" s="2" t="str">
        <f t="shared" si="3"/>
        <v/>
      </c>
      <c r="Z42" s="2" t="str">
        <f t="shared" si="4"/>
        <v/>
      </c>
    </row>
    <row r="43" spans="1:26" ht="17.25" customHeight="1" x14ac:dyDescent="0.15">
      <c r="A43" s="105">
        <v>31</v>
      </c>
      <c r="B43" s="136"/>
      <c r="C43" s="187" t="str">
        <f>IF($B43="","",VLOOKUP($B43,ナンバー!$B$3:$F$250,2))</f>
        <v/>
      </c>
      <c r="D43" s="187" t="str">
        <f>IF($B43="","",VLOOKUP($B43,ナンバー!$B$3:$F$250,3))</f>
        <v/>
      </c>
      <c r="E43" s="187" t="str">
        <f>IF(申込必要事項!$D$4="","",IF(C43="","",申込必要事項!$D$4))</f>
        <v/>
      </c>
      <c r="F43" s="86" t="str">
        <f>IF($B43="","",VLOOKUP($B43,ナンバー!$B$3:$F$250,5))</f>
        <v/>
      </c>
      <c r="G43" s="244"/>
      <c r="H43" s="106"/>
      <c r="I43" s="185"/>
      <c r="J43" s="186"/>
      <c r="K43" s="162"/>
      <c r="L43" s="163"/>
      <c r="M43" s="136"/>
      <c r="N43" s="216"/>
      <c r="O43" s="136"/>
      <c r="P43" s="137"/>
      <c r="Q43" s="324" t="str">
        <f t="shared" si="0"/>
        <v/>
      </c>
      <c r="Y43" s="2" t="str">
        <f t="shared" si="3"/>
        <v/>
      </c>
      <c r="Z43" s="2" t="str">
        <f t="shared" si="4"/>
        <v/>
      </c>
    </row>
    <row r="44" spans="1:26" ht="17.25" customHeight="1" x14ac:dyDescent="0.15">
      <c r="A44" s="105">
        <v>32</v>
      </c>
      <c r="B44" s="136"/>
      <c r="C44" s="187" t="str">
        <f>IF($B44="","",VLOOKUP($B44,ナンバー!$B$3:$F$250,2))</f>
        <v/>
      </c>
      <c r="D44" s="187" t="str">
        <f>IF($B44="","",VLOOKUP($B44,ナンバー!$B$3:$F$250,3))</f>
        <v/>
      </c>
      <c r="E44" s="187" t="str">
        <f>IF(申込必要事項!$D$4="","",IF(C44="","",申込必要事項!$D$4))</f>
        <v/>
      </c>
      <c r="F44" s="86" t="str">
        <f>IF($B44="","",VLOOKUP($B44,ナンバー!$B$3:$F$250,5))</f>
        <v/>
      </c>
      <c r="G44" s="244"/>
      <c r="H44" s="106"/>
      <c r="I44" s="185"/>
      <c r="J44" s="186"/>
      <c r="K44" s="162"/>
      <c r="L44" s="163"/>
      <c r="M44" s="136"/>
      <c r="N44" s="216"/>
      <c r="O44" s="136"/>
      <c r="P44" s="137"/>
      <c r="Q44" s="324" t="str">
        <f t="shared" si="0"/>
        <v/>
      </c>
      <c r="Y44" s="2" t="str">
        <f t="shared" si="3"/>
        <v/>
      </c>
      <c r="Z44" s="2" t="str">
        <f t="shared" si="4"/>
        <v/>
      </c>
    </row>
    <row r="45" spans="1:26" ht="17.25" customHeight="1" x14ac:dyDescent="0.15">
      <c r="A45" s="105">
        <v>33</v>
      </c>
      <c r="B45" s="136"/>
      <c r="C45" s="187" t="str">
        <f>IF($B45="","",VLOOKUP($B45,ナンバー!$B$3:$F$250,2))</f>
        <v/>
      </c>
      <c r="D45" s="187" t="str">
        <f>IF($B45="","",VLOOKUP($B45,ナンバー!$B$3:$F$250,3))</f>
        <v/>
      </c>
      <c r="E45" s="187" t="str">
        <f>IF(申込必要事項!$D$4="","",IF(C45="","",申込必要事項!$D$4))</f>
        <v/>
      </c>
      <c r="F45" s="86" t="str">
        <f>IF($B45="","",VLOOKUP($B45,ナンバー!$B$3:$F$250,5))</f>
        <v/>
      </c>
      <c r="G45" s="244"/>
      <c r="H45" s="106"/>
      <c r="I45" s="185"/>
      <c r="J45" s="186"/>
      <c r="K45" s="162"/>
      <c r="L45" s="163"/>
      <c r="M45" s="136"/>
      <c r="N45" s="216"/>
      <c r="O45" s="136"/>
      <c r="P45" s="137"/>
      <c r="Q45" s="324" t="str">
        <f t="shared" si="0"/>
        <v/>
      </c>
      <c r="Y45" s="2" t="str">
        <f t="shared" si="3"/>
        <v/>
      </c>
      <c r="Z45" s="2" t="str">
        <f t="shared" si="4"/>
        <v/>
      </c>
    </row>
    <row r="46" spans="1:26" ht="17.25" customHeight="1" x14ac:dyDescent="0.15">
      <c r="A46" s="105">
        <v>34</v>
      </c>
      <c r="B46" s="136"/>
      <c r="C46" s="187" t="str">
        <f>IF($B46="","",VLOOKUP($B46,ナンバー!$B$3:$F$250,2))</f>
        <v/>
      </c>
      <c r="D46" s="187" t="str">
        <f>IF($B46="","",VLOOKUP($B46,ナンバー!$B$3:$F$250,3))</f>
        <v/>
      </c>
      <c r="E46" s="187" t="str">
        <f>IF(申込必要事項!$D$4="","",IF(C46="","",申込必要事項!$D$4))</f>
        <v/>
      </c>
      <c r="F46" s="86" t="str">
        <f>IF($B46="","",VLOOKUP($B46,ナンバー!$B$3:$F$250,5))</f>
        <v/>
      </c>
      <c r="G46" s="244"/>
      <c r="H46" s="106"/>
      <c r="I46" s="185"/>
      <c r="J46" s="186"/>
      <c r="K46" s="162"/>
      <c r="L46" s="163"/>
      <c r="M46" s="136"/>
      <c r="N46" s="216"/>
      <c r="O46" s="136"/>
      <c r="P46" s="137"/>
      <c r="Q46" s="324" t="str">
        <f t="shared" si="0"/>
        <v/>
      </c>
      <c r="Y46" s="2" t="str">
        <f t="shared" si="3"/>
        <v/>
      </c>
      <c r="Z46" s="2" t="str">
        <f t="shared" si="4"/>
        <v/>
      </c>
    </row>
    <row r="47" spans="1:26" ht="17.25" customHeight="1" x14ac:dyDescent="0.15">
      <c r="A47" s="105">
        <v>35</v>
      </c>
      <c r="B47" s="136"/>
      <c r="C47" s="187" t="str">
        <f>IF($B47="","",VLOOKUP($B47,ナンバー!$B$3:$F$250,2))</f>
        <v/>
      </c>
      <c r="D47" s="187" t="str">
        <f>IF($B47="","",VLOOKUP($B47,ナンバー!$B$3:$F$250,3))</f>
        <v/>
      </c>
      <c r="E47" s="187" t="str">
        <f>IF(申込必要事項!$D$4="","",IF(C47="","",申込必要事項!$D$4))</f>
        <v/>
      </c>
      <c r="F47" s="86" t="str">
        <f>IF($B47="","",VLOOKUP($B47,ナンバー!$B$3:$F$250,5))</f>
        <v/>
      </c>
      <c r="G47" s="244"/>
      <c r="H47" s="106"/>
      <c r="I47" s="185"/>
      <c r="J47" s="186"/>
      <c r="K47" s="162"/>
      <c r="L47" s="163"/>
      <c r="M47" s="136"/>
      <c r="N47" s="216"/>
      <c r="O47" s="136"/>
      <c r="P47" s="137"/>
      <c r="Q47" s="324" t="str">
        <f t="shared" si="0"/>
        <v/>
      </c>
      <c r="Y47" s="2" t="str">
        <f t="shared" si="3"/>
        <v/>
      </c>
      <c r="Z47" s="2" t="str">
        <f t="shared" si="4"/>
        <v/>
      </c>
    </row>
    <row r="48" spans="1:26" ht="17.25" customHeight="1" x14ac:dyDescent="0.15">
      <c r="A48" s="105">
        <v>36</v>
      </c>
      <c r="B48" s="136"/>
      <c r="C48" s="187" t="str">
        <f>IF($B48="","",VLOOKUP($B48,ナンバー!$B$3:$F$250,2))</f>
        <v/>
      </c>
      <c r="D48" s="187" t="str">
        <f>IF($B48="","",VLOOKUP($B48,ナンバー!$B$3:$F$250,3))</f>
        <v/>
      </c>
      <c r="E48" s="187" t="str">
        <f>IF(申込必要事項!$D$4="","",IF(C48="","",申込必要事項!$D$4))</f>
        <v/>
      </c>
      <c r="F48" s="86" t="str">
        <f>IF($B48="","",VLOOKUP($B48,ナンバー!$B$3:$F$250,5))</f>
        <v/>
      </c>
      <c r="G48" s="244"/>
      <c r="H48" s="106"/>
      <c r="I48" s="185"/>
      <c r="J48" s="186"/>
      <c r="K48" s="162"/>
      <c r="L48" s="163"/>
      <c r="M48" s="136"/>
      <c r="N48" s="216"/>
      <c r="O48" s="136"/>
      <c r="P48" s="137"/>
      <c r="Q48" s="324" t="str">
        <f t="shared" si="0"/>
        <v/>
      </c>
      <c r="Y48" s="2" t="str">
        <f t="shared" si="3"/>
        <v/>
      </c>
      <c r="Z48" s="2" t="str">
        <f t="shared" si="4"/>
        <v/>
      </c>
    </row>
    <row r="49" spans="1:26" ht="17.25" customHeight="1" x14ac:dyDescent="0.15">
      <c r="A49" s="105">
        <v>37</v>
      </c>
      <c r="B49" s="136"/>
      <c r="C49" s="187" t="str">
        <f>IF($B49="","",VLOOKUP($B49,ナンバー!$B$3:$F$250,2))</f>
        <v/>
      </c>
      <c r="D49" s="187" t="str">
        <f>IF($B49="","",VLOOKUP($B49,ナンバー!$B$3:$F$250,3))</f>
        <v/>
      </c>
      <c r="E49" s="187" t="str">
        <f>IF(申込必要事項!$D$4="","",IF(C49="","",申込必要事項!$D$4))</f>
        <v/>
      </c>
      <c r="F49" s="86" t="str">
        <f>IF($B49="","",VLOOKUP($B49,ナンバー!$B$3:$F$250,5))</f>
        <v/>
      </c>
      <c r="G49" s="244"/>
      <c r="H49" s="106"/>
      <c r="I49" s="185"/>
      <c r="J49" s="186"/>
      <c r="K49" s="162"/>
      <c r="L49" s="163"/>
      <c r="M49" s="136"/>
      <c r="N49" s="216"/>
      <c r="O49" s="136"/>
      <c r="P49" s="137"/>
      <c r="Q49" s="324" t="str">
        <f t="shared" si="0"/>
        <v/>
      </c>
      <c r="Y49" s="2" t="str">
        <f t="shared" si="3"/>
        <v/>
      </c>
      <c r="Z49" s="2" t="str">
        <f t="shared" si="4"/>
        <v/>
      </c>
    </row>
    <row r="50" spans="1:26" ht="17.25" customHeight="1" x14ac:dyDescent="0.15">
      <c r="A50" s="105">
        <v>38</v>
      </c>
      <c r="B50" s="136"/>
      <c r="C50" s="187" t="str">
        <f>IF($B50="","",VLOOKUP($B50,ナンバー!$B$3:$F$250,2))</f>
        <v/>
      </c>
      <c r="D50" s="187" t="str">
        <f>IF($B50="","",VLOOKUP($B50,ナンバー!$B$3:$F$250,3))</f>
        <v/>
      </c>
      <c r="E50" s="187" t="str">
        <f>IF(申込必要事項!$D$4="","",IF(C50="","",申込必要事項!$D$4))</f>
        <v/>
      </c>
      <c r="F50" s="86" t="str">
        <f>IF($B50="","",VLOOKUP($B50,ナンバー!$B$3:$F$250,5))</f>
        <v/>
      </c>
      <c r="G50" s="244"/>
      <c r="H50" s="106"/>
      <c r="I50" s="185"/>
      <c r="J50" s="186"/>
      <c r="K50" s="162"/>
      <c r="L50" s="163"/>
      <c r="M50" s="136"/>
      <c r="N50" s="216"/>
      <c r="O50" s="136"/>
      <c r="P50" s="137"/>
      <c r="Q50" s="324" t="str">
        <f t="shared" si="0"/>
        <v/>
      </c>
      <c r="Y50" s="2" t="str">
        <f t="shared" si="3"/>
        <v/>
      </c>
      <c r="Z50" s="2" t="str">
        <f t="shared" si="4"/>
        <v/>
      </c>
    </row>
    <row r="51" spans="1:26" ht="17.25" customHeight="1" x14ac:dyDescent="0.15">
      <c r="A51" s="105">
        <v>39</v>
      </c>
      <c r="B51" s="136"/>
      <c r="C51" s="187" t="str">
        <f>IF($B51="","",VLOOKUP($B51,ナンバー!$B$3:$F$250,2))</f>
        <v/>
      </c>
      <c r="D51" s="187" t="str">
        <f>IF($B51="","",VLOOKUP($B51,ナンバー!$B$3:$F$250,3))</f>
        <v/>
      </c>
      <c r="E51" s="187" t="str">
        <f>IF(申込必要事項!$D$4="","",IF(C51="","",申込必要事項!$D$4))</f>
        <v/>
      </c>
      <c r="F51" s="86" t="str">
        <f>IF($B51="","",VLOOKUP($B51,ナンバー!$B$3:$F$250,5))</f>
        <v/>
      </c>
      <c r="G51" s="244"/>
      <c r="H51" s="106"/>
      <c r="I51" s="185"/>
      <c r="J51" s="186"/>
      <c r="K51" s="162"/>
      <c r="L51" s="163"/>
      <c r="M51" s="136"/>
      <c r="N51" s="216"/>
      <c r="O51" s="136"/>
      <c r="P51" s="137"/>
      <c r="Q51" s="324" t="str">
        <f t="shared" si="0"/>
        <v/>
      </c>
      <c r="Y51" s="2" t="str">
        <f t="shared" si="3"/>
        <v/>
      </c>
      <c r="Z51" s="2" t="str">
        <f t="shared" si="4"/>
        <v/>
      </c>
    </row>
    <row r="52" spans="1:26" ht="17.25" customHeight="1" x14ac:dyDescent="0.15">
      <c r="A52" s="105">
        <v>40</v>
      </c>
      <c r="B52" s="136"/>
      <c r="C52" s="187" t="str">
        <f>IF($B52="","",VLOOKUP($B52,ナンバー!$B$3:$F$250,2))</f>
        <v/>
      </c>
      <c r="D52" s="187" t="str">
        <f>IF($B52="","",VLOOKUP($B52,ナンバー!$B$3:$F$250,3))</f>
        <v/>
      </c>
      <c r="E52" s="187" t="str">
        <f>IF(申込必要事項!$D$4="","",IF(C52="","",申込必要事項!$D$4))</f>
        <v/>
      </c>
      <c r="F52" s="86" t="str">
        <f>IF($B52="","",VLOOKUP($B52,ナンバー!$B$3:$F$250,5))</f>
        <v/>
      </c>
      <c r="G52" s="244"/>
      <c r="H52" s="106"/>
      <c r="I52" s="185"/>
      <c r="J52" s="186"/>
      <c r="K52" s="162"/>
      <c r="L52" s="163"/>
      <c r="M52" s="136"/>
      <c r="N52" s="216"/>
      <c r="O52" s="136"/>
      <c r="P52" s="137"/>
      <c r="Q52" s="324" t="str">
        <f t="shared" si="0"/>
        <v/>
      </c>
      <c r="Y52" s="2" t="str">
        <f t="shared" si="3"/>
        <v/>
      </c>
      <c r="Z52" s="2" t="str">
        <f t="shared" si="4"/>
        <v/>
      </c>
    </row>
    <row r="53" spans="1:26" ht="12" customHeight="1" x14ac:dyDescent="0.15"/>
    <row r="54" spans="1:26" ht="18.75" customHeight="1" x14ac:dyDescent="0.15">
      <c r="F54" s="2"/>
      <c r="J54" s="2"/>
      <c r="K54" s="2"/>
      <c r="L54" s="2"/>
    </row>
    <row r="55" spans="1:26" ht="18.75" customHeight="1" x14ac:dyDescent="0.15">
      <c r="F55" s="2"/>
      <c r="J55" s="2"/>
      <c r="K55" s="2"/>
      <c r="L55" s="2"/>
    </row>
    <row r="56" spans="1:26" ht="18.75" customHeight="1" x14ac:dyDescent="0.15">
      <c r="F56" s="2"/>
      <c r="J56" s="2"/>
      <c r="K56" s="2"/>
      <c r="L56" s="2"/>
    </row>
    <row r="57" spans="1:26" ht="20.25" customHeight="1" x14ac:dyDescent="0.15">
      <c r="F57" s="2"/>
      <c r="J57" s="2"/>
      <c r="K57" s="2"/>
      <c r="L57" s="2"/>
    </row>
  </sheetData>
  <sheetProtection sheet="1" selectLockedCells="1"/>
  <sortState xmlns:xlrd2="http://schemas.microsoft.com/office/spreadsheetml/2017/richdata2" ref="B17:K24">
    <sortCondition ref="B17:B24"/>
  </sortState>
  <mergeCells count="18">
    <mergeCell ref="A3:B3"/>
    <mergeCell ref="C3:D3"/>
    <mergeCell ref="G3:H3"/>
    <mergeCell ref="I3:O3"/>
    <mergeCell ref="B10:C10"/>
    <mergeCell ref="D8:E8"/>
    <mergeCell ref="H8:I8"/>
    <mergeCell ref="G10:H10"/>
    <mergeCell ref="I10:J10"/>
    <mergeCell ref="K10:L10"/>
    <mergeCell ref="M10:P10"/>
    <mergeCell ref="G12:P12"/>
    <mergeCell ref="B12:F12"/>
    <mergeCell ref="A1:B1"/>
    <mergeCell ref="C1:E1"/>
    <mergeCell ref="G1:H1"/>
    <mergeCell ref="L1:O1"/>
    <mergeCell ref="C2:E2"/>
  </mergeCells>
  <phoneticPr fontId="51"/>
  <conditionalFormatting sqref="C3:D3 G3:H3 E13:E52">
    <cfRule type="expression" dxfId="15" priority="3" stopIfTrue="1">
      <formula>NOT(ISERROR(SEARCH("0",C3)))</formula>
    </cfRule>
  </conditionalFormatting>
  <dataValidations count="9">
    <dataValidation imeMode="halfKatakana" allowBlank="1" showInputMessage="1" showErrorMessage="1" sqref="D13:D52" xr:uid="{00000000-0002-0000-0600-000000000000}"/>
    <dataValidation type="list" allowBlank="1" showInputMessage="1" showErrorMessage="1" sqref="M13:M52" xr:uid="{00000000-0002-0000-0600-000001000000}">
      <formula1>"○"</formula1>
    </dataValidation>
    <dataValidation imeMode="on" allowBlank="1" showInputMessage="1" showErrorMessage="1" sqref="C13:C52 E13:E52" xr:uid="{00000000-0002-0000-0600-000002000000}"/>
    <dataValidation imeMode="disabled" allowBlank="1" showInputMessage="1" showErrorMessage="1" sqref="H13:H52 L13:L52 J13:J52" xr:uid="{00000000-0002-0000-0600-000003000000}"/>
    <dataValidation type="list" allowBlank="1" showInputMessage="1" showErrorMessage="1" error="入力が正しくありません_x000d_" sqref="K13:K52" xr:uid="{00000000-0002-0000-0600-000004000000}">
      <formula1>$S$31:$S$34</formula1>
    </dataValidation>
    <dataValidation type="list" allowBlank="1" showInputMessage="1" showErrorMessage="1" sqref="I13:I52 G13:G52" xr:uid="{00000000-0002-0000-0600-000005000000}">
      <formula1>$S$12:$S$30</formula1>
    </dataValidation>
    <dataValidation type="list" allowBlank="1" showErrorMessage="1" sqref="O13:O52" xr:uid="{00000000-0002-0000-0600-000006000000}">
      <formula1>$X$12:$X$13</formula1>
    </dataValidation>
    <dataValidation imeMode="off" allowBlank="1" showInputMessage="1" showErrorMessage="1" sqref="N13:N52" xr:uid="{00000000-0002-0000-0600-000007000000}"/>
    <dataValidation imeMode="off" allowBlank="1" showErrorMessage="1" sqref="P13:P52" xr:uid="{00000000-0002-0000-0600-000008000000}"/>
  </dataValidations>
  <printOptions horizontalCentered="1"/>
  <pageMargins left="0.39370078740157483" right="0.39370078740157483" top="0.59055118110236227" bottom="0.39370078740157483" header="0.35433070866141736" footer="0.23622047244094491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indexed="10"/>
    <pageSetUpPr fitToPage="1"/>
  </sheetPr>
  <dimension ref="A1:AC57"/>
  <sheetViews>
    <sheetView showGridLines="0" zoomScaleNormal="100" workbookViewId="0">
      <pane xSplit="6" ySplit="12" topLeftCell="G13" activePane="bottomRight" state="frozenSplit"/>
      <selection pane="topRight"/>
      <selection pane="bottomLeft"/>
      <selection pane="bottomRight" activeCell="B13" sqref="B13"/>
    </sheetView>
  </sheetViews>
  <sheetFormatPr defaultColWidth="9" defaultRowHeight="12" x14ac:dyDescent="0.15"/>
  <cols>
    <col min="1" max="1" width="5.5" style="35" customWidth="1"/>
    <col min="2" max="2" width="5.625" style="35" customWidth="1"/>
    <col min="3" max="3" width="12.625" style="35" customWidth="1"/>
    <col min="4" max="4" width="11.625" style="35" customWidth="1"/>
    <col min="5" max="5" width="9" style="35" customWidth="1"/>
    <col min="6" max="6" width="4" style="39" customWidth="1"/>
    <col min="7" max="7" width="9.625" style="35" customWidth="1"/>
    <col min="8" max="8" width="8.125" style="35" customWidth="1"/>
    <col min="9" max="9" width="9.625" style="35" customWidth="1"/>
    <col min="10" max="10" width="8.125" style="35" customWidth="1"/>
    <col min="11" max="11" width="9.625" style="35" customWidth="1"/>
    <col min="12" max="12" width="8.125" style="35" customWidth="1"/>
    <col min="13" max="13" width="4.5" style="35" customWidth="1"/>
    <col min="14" max="14" width="5.625" style="35" customWidth="1"/>
    <col min="15" max="15" width="4.5" style="35" customWidth="1"/>
    <col min="16" max="16" width="6.625" style="35" customWidth="1"/>
    <col min="17" max="17" width="5.125" style="35" customWidth="1"/>
    <col min="18" max="18" width="3.875" style="35" customWidth="1"/>
    <col min="19" max="19" width="10.25" style="35" bestFit="1" customWidth="1"/>
    <col min="20" max="20" width="2.375" style="35" bestFit="1" customWidth="1"/>
    <col min="21" max="21" width="7.625" style="35" customWidth="1"/>
    <col min="22" max="22" width="10.25" style="35" hidden="1" customWidth="1"/>
    <col min="23" max="23" width="2.375" style="35" hidden="1" customWidth="1"/>
    <col min="24" max="24" width="9" style="35" hidden="1" customWidth="1"/>
    <col min="25" max="28" width="4.25" style="2" hidden="1" customWidth="1"/>
    <col min="29" max="29" width="2.375" style="2" hidden="1" customWidth="1"/>
    <col min="30" max="16384" width="9" style="35"/>
  </cols>
  <sheetData>
    <row r="1" spans="1:29" ht="26.25" customHeight="1" thickBot="1" x14ac:dyDescent="0.2">
      <c r="A1" s="387" t="s">
        <v>67</v>
      </c>
      <c r="B1" s="388"/>
      <c r="C1" s="389" t="s">
        <v>102</v>
      </c>
      <c r="D1" s="390"/>
      <c r="E1" s="391"/>
      <c r="F1" s="45"/>
      <c r="G1" s="392" t="s">
        <v>80</v>
      </c>
      <c r="H1" s="392"/>
      <c r="I1" s="2" t="s">
        <v>101</v>
      </c>
      <c r="L1" s="393" t="s">
        <v>69</v>
      </c>
      <c r="M1" s="393"/>
      <c r="N1" s="393"/>
      <c r="O1" s="393"/>
      <c r="P1" s="41"/>
    </row>
    <row r="2" spans="1:29" ht="15.75" customHeight="1" thickBot="1" x14ac:dyDescent="0.2">
      <c r="C2" s="394" t="str">
        <f>IF(C1="","大会名が未入力です。","")</f>
        <v/>
      </c>
      <c r="D2" s="394"/>
      <c r="E2" s="394"/>
      <c r="F2" s="46"/>
      <c r="I2" s="47"/>
    </row>
    <row r="3" spans="1:29" ht="20.25" customHeight="1" thickBot="1" x14ac:dyDescent="0.2">
      <c r="A3" s="395" t="s">
        <v>11</v>
      </c>
      <c r="B3" s="396"/>
      <c r="C3" s="397">
        <f>申込必要事項!D3</f>
        <v>0</v>
      </c>
      <c r="D3" s="398"/>
      <c r="E3" s="48"/>
      <c r="F3" s="49" t="s">
        <v>70</v>
      </c>
      <c r="G3" s="399">
        <f>申込必要事項!D6</f>
        <v>0</v>
      </c>
      <c r="H3" s="399"/>
      <c r="I3" s="400">
        <f>申込必要事項!D7</f>
        <v>0</v>
      </c>
      <c r="J3" s="400"/>
      <c r="K3" s="400"/>
      <c r="L3" s="400"/>
      <c r="M3" s="400"/>
      <c r="N3" s="400"/>
      <c r="O3" s="400"/>
      <c r="P3" s="211"/>
    </row>
    <row r="4" spans="1:29" ht="6" customHeight="1" x14ac:dyDescent="0.15">
      <c r="A4" s="50"/>
      <c r="B4" s="50"/>
      <c r="C4" s="51"/>
      <c r="D4" s="46"/>
      <c r="E4" s="46"/>
      <c r="F4" s="46"/>
    </row>
    <row r="5" spans="1:29" ht="15" hidden="1" customHeight="1" x14ac:dyDescent="0.15">
      <c r="A5" s="50"/>
      <c r="B5" s="50"/>
      <c r="C5" s="39"/>
      <c r="D5" s="88" t="s">
        <v>98</v>
      </c>
      <c r="E5" s="130"/>
      <c r="F5" s="107" t="s">
        <v>71</v>
      </c>
      <c r="G5" s="107" t="s">
        <v>72</v>
      </c>
      <c r="H5" s="108">
        <v>2000</v>
      </c>
      <c r="I5" s="109" t="s">
        <v>73</v>
      </c>
      <c r="J5" s="110" t="str">
        <f>IF(E5="","",E5*H5)</f>
        <v/>
      </c>
      <c r="K5" s="111"/>
      <c r="L5" s="111"/>
      <c r="M5" s="112" t="s">
        <v>74</v>
      </c>
    </row>
    <row r="6" spans="1:29" ht="15" hidden="1" customHeight="1" thickBot="1" x14ac:dyDescent="0.2">
      <c r="A6" s="50"/>
      <c r="B6" s="50"/>
      <c r="C6" s="39"/>
      <c r="D6" s="113" t="s">
        <v>99</v>
      </c>
      <c r="E6" s="131"/>
      <c r="F6" s="114" t="s">
        <v>100</v>
      </c>
      <c r="G6" s="115" t="s">
        <v>72</v>
      </c>
      <c r="H6" s="116">
        <v>3500</v>
      </c>
      <c r="I6" s="117" t="s">
        <v>73</v>
      </c>
      <c r="J6" s="118" t="str">
        <f>IF(E6="","",E6*H6)</f>
        <v/>
      </c>
      <c r="K6" s="119" t="s">
        <v>74</v>
      </c>
      <c r="L6" s="117"/>
      <c r="M6" s="120" t="s">
        <v>74</v>
      </c>
    </row>
    <row r="7" spans="1:29" ht="13.5" hidden="1" customHeight="1" x14ac:dyDescent="0.15">
      <c r="A7" s="50"/>
      <c r="B7" s="50"/>
      <c r="D7" s="121" t="s">
        <v>75</v>
      </c>
      <c r="E7" s="122">
        <f>COUNTIF($T$13:$T$52,3)</f>
        <v>0</v>
      </c>
      <c r="F7" s="115" t="s">
        <v>71</v>
      </c>
      <c r="G7" s="115" t="s">
        <v>72</v>
      </c>
      <c r="H7" s="123">
        <v>3000</v>
      </c>
      <c r="I7" s="35" t="s">
        <v>73</v>
      </c>
      <c r="J7" s="124">
        <f>IF(E7="","",E7*H7)</f>
        <v>0</v>
      </c>
      <c r="K7" s="125" t="s">
        <v>74</v>
      </c>
      <c r="M7" s="126" t="s">
        <v>74</v>
      </c>
    </row>
    <row r="8" spans="1:29" ht="15" hidden="1" customHeight="1" thickBot="1" x14ac:dyDescent="0.2">
      <c r="A8" s="50"/>
      <c r="D8" s="402"/>
      <c r="E8" s="402"/>
      <c r="H8" s="403" t="s">
        <v>76</v>
      </c>
      <c r="I8" s="404"/>
      <c r="J8" s="127">
        <f>SUM(J5:J7)</f>
        <v>0</v>
      </c>
      <c r="K8" s="128" t="s">
        <v>74</v>
      </c>
      <c r="L8" s="129"/>
      <c r="M8" s="128" t="s">
        <v>74</v>
      </c>
    </row>
    <row r="9" spans="1:29" ht="7.5" customHeight="1" x14ac:dyDescent="0.15">
      <c r="A9" s="50"/>
      <c r="B9" s="50"/>
      <c r="C9" s="51"/>
      <c r="D9" s="46"/>
      <c r="E9" s="46"/>
      <c r="F9" s="46"/>
    </row>
    <row r="10" spans="1:29" ht="15.75" customHeight="1" x14ac:dyDescent="0.15">
      <c r="B10" s="401" t="s">
        <v>106</v>
      </c>
      <c r="C10" s="401"/>
      <c r="G10" s="405" t="s">
        <v>198</v>
      </c>
      <c r="H10" s="405"/>
      <c r="I10" s="406" t="s">
        <v>199</v>
      </c>
      <c r="J10" s="406"/>
      <c r="K10" s="380" t="s">
        <v>139</v>
      </c>
      <c r="L10" s="380"/>
      <c r="M10" s="381" t="s">
        <v>77</v>
      </c>
      <c r="N10" s="382"/>
      <c r="O10" s="382"/>
      <c r="P10" s="383"/>
    </row>
    <row r="11" spans="1:29" s="40" customFormat="1" ht="15.75" customHeight="1" x14ac:dyDescent="0.15">
      <c r="A11" s="52" t="s">
        <v>7</v>
      </c>
      <c r="B11" s="52" t="s">
        <v>8</v>
      </c>
      <c r="C11" s="52" t="s">
        <v>9</v>
      </c>
      <c r="D11" s="52" t="s">
        <v>10</v>
      </c>
      <c r="E11" s="53" t="s">
        <v>11</v>
      </c>
      <c r="F11" s="52" t="s">
        <v>12</v>
      </c>
      <c r="G11" s="245" t="s">
        <v>79</v>
      </c>
      <c r="H11" s="246" t="s">
        <v>195</v>
      </c>
      <c r="I11" s="249" t="s">
        <v>79</v>
      </c>
      <c r="J11" s="250" t="s">
        <v>195</v>
      </c>
      <c r="K11" s="160" t="s">
        <v>201</v>
      </c>
      <c r="L11" s="161" t="s">
        <v>195</v>
      </c>
      <c r="M11" s="137" t="s">
        <v>13</v>
      </c>
      <c r="N11" s="137" t="s">
        <v>195</v>
      </c>
      <c r="O11" s="137" t="s">
        <v>14</v>
      </c>
      <c r="P11" s="137" t="s">
        <v>195</v>
      </c>
      <c r="Q11" s="35"/>
      <c r="T11" s="35"/>
      <c r="Y11" s="1"/>
      <c r="Z11" s="1"/>
      <c r="AA11" s="1"/>
      <c r="AB11" s="1"/>
      <c r="AC11" s="1"/>
    </row>
    <row r="12" spans="1:29" ht="15.75" customHeight="1" x14ac:dyDescent="0.15">
      <c r="A12" s="13" t="s">
        <v>15</v>
      </c>
      <c r="B12" s="371" t="s">
        <v>672</v>
      </c>
      <c r="C12" s="372"/>
      <c r="D12" s="372"/>
      <c r="E12" s="372"/>
      <c r="F12" s="373"/>
      <c r="G12" s="384" t="s">
        <v>196</v>
      </c>
      <c r="H12" s="385"/>
      <c r="I12" s="385"/>
      <c r="J12" s="385"/>
      <c r="K12" s="385"/>
      <c r="L12" s="385"/>
      <c r="M12" s="385"/>
      <c r="N12" s="385"/>
      <c r="O12" s="385"/>
      <c r="P12" s="386"/>
    </row>
    <row r="13" spans="1:29" ht="17.25" customHeight="1" x14ac:dyDescent="0.15">
      <c r="A13" s="138">
        <v>1</v>
      </c>
      <c r="B13" s="139"/>
      <c r="C13" s="76" t="str">
        <f>IF($B13="","",VLOOKUP($B13,ナンバー!$I$3:$M$250,2))</f>
        <v/>
      </c>
      <c r="D13" s="76" t="str">
        <f>IF($B13="","",VLOOKUP($B13,ナンバー!$I$3:$M$250,3))</f>
        <v/>
      </c>
      <c r="E13" s="76" t="str">
        <f>IF(申込必要事項!$D$4="","",IF(C13="","",申込必要事項!$D$4))</f>
        <v/>
      </c>
      <c r="F13" s="76" t="str">
        <f>IF($B13="","",VLOOKUP($B13,ナンバー!$I$3:$M$250,5))</f>
        <v/>
      </c>
      <c r="G13" s="247"/>
      <c r="H13" s="248"/>
      <c r="I13" s="188"/>
      <c r="J13" s="189"/>
      <c r="K13" s="242"/>
      <c r="L13" s="243"/>
      <c r="M13" s="217"/>
      <c r="N13" s="218"/>
      <c r="O13" s="217"/>
      <c r="P13" s="219"/>
      <c r="Q13" s="2" t="str">
        <f>IF(AND(G13="",I13="",TYPE(K13)=2),"予選会種目エントリーしてください","")</f>
        <v/>
      </c>
      <c r="S13" s="35" t="str">
        <f>IF(参加人数!E5="","",参加人数!E5)</f>
        <v>100m</v>
      </c>
      <c r="T13" s="2">
        <f>COUNTIF($G$13:$G$52,S13)+COUNTIF($I$13:$I$52,S13)</f>
        <v>0</v>
      </c>
      <c r="V13" s="35" t="s">
        <v>45</v>
      </c>
      <c r="W13" s="2">
        <f>COUNTIF($K$13:$K$52,V13)</f>
        <v>0</v>
      </c>
      <c r="X13" s="41"/>
      <c r="Y13" s="2" t="str">
        <f>IF($B13="","",IF(M13="○",$B13,""))</f>
        <v/>
      </c>
      <c r="Z13" s="2" t="str">
        <f>IF($B13="","",IF(O13="○",$B13,""))</f>
        <v/>
      </c>
      <c r="AA13" s="2" t="str">
        <f>IF(COUNT($Y$13:$Y$52)&gt;=4,SMALL($Y$13:$Y$52,AC13),"")</f>
        <v/>
      </c>
      <c r="AB13" s="2" t="str">
        <f>IF(COUNT($Z$13:$Z$52)&gt;=4,SMALL($Z$13:$Z$52,AC13),"")</f>
        <v/>
      </c>
      <c r="AC13" s="2">
        <v>1</v>
      </c>
    </row>
    <row r="14" spans="1:29" ht="17.25" customHeight="1" x14ac:dyDescent="0.15">
      <c r="A14" s="138">
        <v>2</v>
      </c>
      <c r="B14" s="139"/>
      <c r="C14" s="76" t="str">
        <f>IF($B14="","",VLOOKUP($B14,ナンバー!$I$3:$M$250,2))</f>
        <v/>
      </c>
      <c r="D14" s="76" t="str">
        <f>IF($B14="","",VLOOKUP($B14,ナンバー!$I$3:$M$250,3))</f>
        <v/>
      </c>
      <c r="E14" s="76" t="str">
        <f>IF(申込必要事項!$D$4="","",IF(C14="","",申込必要事項!$D$4))</f>
        <v/>
      </c>
      <c r="F14" s="76" t="str">
        <f>IF($B14="","",VLOOKUP($B14,ナンバー!$I$3:$M$250,5))</f>
        <v/>
      </c>
      <c r="G14" s="247"/>
      <c r="H14" s="248"/>
      <c r="I14" s="188"/>
      <c r="J14" s="189"/>
      <c r="K14" s="164"/>
      <c r="L14" s="165"/>
      <c r="M14" s="217"/>
      <c r="N14" s="218"/>
      <c r="O14" s="217"/>
      <c r="P14" s="219"/>
      <c r="Q14" s="42"/>
      <c r="S14" s="35" t="str">
        <f>IF(参加人数!E6="","",参加人数!E6)</f>
        <v>200m</v>
      </c>
      <c r="T14" s="2">
        <f t="shared" ref="T14:T29" si="0">COUNTIF($G$13:$G$52,S14)+COUNTIF($I$13:$I$52,S14)</f>
        <v>0</v>
      </c>
      <c r="V14" s="35" t="s">
        <v>16</v>
      </c>
      <c r="W14" s="2">
        <f t="shared" ref="W14:W26" si="1">COUNTIF($K$13:$K$52,V14)</f>
        <v>0</v>
      </c>
      <c r="Y14" s="2" t="str">
        <f t="shared" ref="Y14:Y20" si="2">IF($B14="","",IF(M14="○",$B14,""))</f>
        <v/>
      </c>
      <c r="Z14" s="2" t="str">
        <f t="shared" ref="Z14:Z20" si="3">IF($B14="","",IF(O14="○",$B14,""))</f>
        <v/>
      </c>
      <c r="AA14" s="2" t="str">
        <f t="shared" ref="AA14:AA16" si="4">IF(COUNT($Y$13:$Y$52)&gt;=4,SMALL($Y$13:$Y$52,AC14),"")</f>
        <v/>
      </c>
      <c r="AB14" s="2" t="str">
        <f t="shared" ref="AB14:AB16" si="5">IF(COUNT($Z$13:$Z$52)&gt;=4,SMALL($Z$13:$Z$52,AC14),"")</f>
        <v/>
      </c>
      <c r="AC14" s="2">
        <v>2</v>
      </c>
    </row>
    <row r="15" spans="1:29" ht="17.25" customHeight="1" x14ac:dyDescent="0.15">
      <c r="A15" s="138">
        <v>3</v>
      </c>
      <c r="B15" s="139"/>
      <c r="C15" s="76" t="str">
        <f>IF($B15="","",VLOOKUP($B15,ナンバー!$I$3:$M$250,2))</f>
        <v/>
      </c>
      <c r="D15" s="76" t="str">
        <f>IF($B15="","",VLOOKUP($B15,ナンバー!$I$3:$M$250,3))</f>
        <v/>
      </c>
      <c r="E15" s="76" t="str">
        <f>IF(申込必要事項!$D$4="","",IF(C15="","",申込必要事項!$D$4))</f>
        <v/>
      </c>
      <c r="F15" s="76" t="str">
        <f>IF($B15="","",VLOOKUP($B15,ナンバー!$I$3:$M$250,5))</f>
        <v/>
      </c>
      <c r="G15" s="247"/>
      <c r="H15" s="248"/>
      <c r="I15" s="188"/>
      <c r="J15" s="189"/>
      <c r="K15" s="164"/>
      <c r="L15" s="165"/>
      <c r="M15" s="217"/>
      <c r="N15" s="218"/>
      <c r="O15" s="217"/>
      <c r="P15" s="219"/>
      <c r="Q15" s="42"/>
      <c r="S15" s="35" t="str">
        <f>IF(参加人数!E7="","",参加人数!E7)</f>
        <v>400m</v>
      </c>
      <c r="T15" s="2">
        <f t="shared" si="0"/>
        <v>0</v>
      </c>
      <c r="V15" s="35" t="s">
        <v>46</v>
      </c>
      <c r="W15" s="2">
        <f t="shared" si="1"/>
        <v>0</v>
      </c>
      <c r="Y15" s="2" t="str">
        <f t="shared" si="2"/>
        <v/>
      </c>
      <c r="Z15" s="2" t="str">
        <f t="shared" si="3"/>
        <v/>
      </c>
      <c r="AA15" s="2" t="str">
        <f t="shared" si="4"/>
        <v/>
      </c>
      <c r="AB15" s="2" t="str">
        <f t="shared" si="5"/>
        <v/>
      </c>
      <c r="AC15" s="2">
        <v>3</v>
      </c>
    </row>
    <row r="16" spans="1:29" ht="17.25" customHeight="1" x14ac:dyDescent="0.15">
      <c r="A16" s="138">
        <v>4</v>
      </c>
      <c r="B16" s="139"/>
      <c r="C16" s="76" t="str">
        <f>IF($B16="","",VLOOKUP($B16,ナンバー!$I$3:$M$250,2))</f>
        <v/>
      </c>
      <c r="D16" s="76" t="str">
        <f>IF($B16="","",VLOOKUP($B16,ナンバー!$I$3:$M$250,3))</f>
        <v/>
      </c>
      <c r="E16" s="76" t="str">
        <f>IF(申込必要事項!$D$4="","",IF(C16="","",申込必要事項!$D$4))</f>
        <v/>
      </c>
      <c r="F16" s="76" t="str">
        <f>IF($B16="","",VLOOKUP($B16,ナンバー!$I$3:$M$250,5))</f>
        <v/>
      </c>
      <c r="G16" s="247"/>
      <c r="H16" s="248"/>
      <c r="I16" s="188"/>
      <c r="J16" s="189"/>
      <c r="K16" s="164"/>
      <c r="L16" s="165"/>
      <c r="M16" s="217"/>
      <c r="N16" s="218"/>
      <c r="O16" s="217"/>
      <c r="P16" s="219"/>
      <c r="Q16" s="42"/>
      <c r="S16" s="35" t="str">
        <f>IF(参加人数!E8="","",参加人数!E8)</f>
        <v>800m</v>
      </c>
      <c r="T16" s="2">
        <f t="shared" si="0"/>
        <v>0</v>
      </c>
      <c r="V16" s="35" t="s">
        <v>47</v>
      </c>
      <c r="W16" s="2">
        <f t="shared" si="1"/>
        <v>0</v>
      </c>
      <c r="Y16" s="2" t="str">
        <f t="shared" si="2"/>
        <v/>
      </c>
      <c r="Z16" s="2" t="str">
        <f t="shared" si="3"/>
        <v/>
      </c>
      <c r="AA16" s="2" t="str">
        <f t="shared" si="4"/>
        <v/>
      </c>
      <c r="AB16" s="2" t="str">
        <f t="shared" si="5"/>
        <v/>
      </c>
      <c r="AC16" s="2">
        <v>4</v>
      </c>
    </row>
    <row r="17" spans="1:29" ht="17.25" customHeight="1" x14ac:dyDescent="0.15">
      <c r="A17" s="138">
        <v>5</v>
      </c>
      <c r="B17" s="139"/>
      <c r="C17" s="76" t="str">
        <f>IF($B17="","",VLOOKUP($B17,ナンバー!$I$3:$M$250,2))</f>
        <v/>
      </c>
      <c r="D17" s="76" t="str">
        <f>IF($B17="","",VLOOKUP($B17,ナンバー!$I$3:$M$250,3))</f>
        <v/>
      </c>
      <c r="E17" s="76" t="str">
        <f>IF(申込必要事項!$D$4="","",IF(C17="","",申込必要事項!$D$4))</f>
        <v/>
      </c>
      <c r="F17" s="76" t="str">
        <f>IF($B17="","",VLOOKUP($B17,ナンバー!$I$3:$M$250,5))</f>
        <v/>
      </c>
      <c r="G17" s="247"/>
      <c r="H17" s="248"/>
      <c r="I17" s="188"/>
      <c r="J17" s="189"/>
      <c r="K17" s="164"/>
      <c r="L17" s="165"/>
      <c r="M17" s="217"/>
      <c r="N17" s="218"/>
      <c r="O17" s="217"/>
      <c r="P17" s="219"/>
      <c r="Q17" s="42"/>
      <c r="S17" s="35" t="str">
        <f>IF(参加人数!E9="","",参加人数!E9)</f>
        <v>1500m</v>
      </c>
      <c r="T17" s="2">
        <f t="shared" si="0"/>
        <v>0</v>
      </c>
      <c r="V17" s="35" t="s">
        <v>48</v>
      </c>
      <c r="W17" s="2">
        <f t="shared" si="1"/>
        <v>0</v>
      </c>
      <c r="Y17" s="2" t="str">
        <f t="shared" si="2"/>
        <v/>
      </c>
      <c r="Z17" s="2" t="str">
        <f t="shared" si="3"/>
        <v/>
      </c>
      <c r="AA17" s="2" t="str">
        <f>IF(COUNT($Y$13:$Y$52)&gt;=5,SMALL($Y$13:$Y$52,AC17),"")</f>
        <v/>
      </c>
      <c r="AB17" s="2" t="str">
        <f>IF(COUNT($Z$13:$Z$52)&gt;=5,SMALL($Z$13:$Z$52,AC17),"")</f>
        <v/>
      </c>
      <c r="AC17" s="2">
        <v>5</v>
      </c>
    </row>
    <row r="18" spans="1:29" ht="17.25" customHeight="1" x14ac:dyDescent="0.15">
      <c r="A18" s="138">
        <v>6</v>
      </c>
      <c r="B18" s="139"/>
      <c r="C18" s="76" t="str">
        <f>IF($B18="","",VLOOKUP($B18,ナンバー!$I$3:$M$250,2))</f>
        <v/>
      </c>
      <c r="D18" s="76" t="str">
        <f>IF($B18="","",VLOOKUP($B18,ナンバー!$I$3:$M$250,3))</f>
        <v/>
      </c>
      <c r="E18" s="76" t="str">
        <f>IF(申込必要事項!$D$4="","",IF(C18="","",申込必要事項!$D$4))</f>
        <v/>
      </c>
      <c r="F18" s="76" t="str">
        <f>IF($B18="","",VLOOKUP($B18,ナンバー!$I$3:$M$250,5))</f>
        <v/>
      </c>
      <c r="G18" s="247"/>
      <c r="H18" s="248"/>
      <c r="I18" s="188"/>
      <c r="J18" s="189"/>
      <c r="K18" s="164"/>
      <c r="L18" s="165"/>
      <c r="M18" s="217"/>
      <c r="N18" s="218"/>
      <c r="O18" s="217"/>
      <c r="P18" s="219"/>
      <c r="Q18" s="42"/>
      <c r="S18" s="35" t="str">
        <f>IF(参加人数!E10="","",参加人数!E10)</f>
        <v>3000m</v>
      </c>
      <c r="T18" s="2">
        <f t="shared" si="0"/>
        <v>0</v>
      </c>
      <c r="V18" s="35" t="s">
        <v>49</v>
      </c>
      <c r="W18" s="2">
        <f t="shared" si="1"/>
        <v>0</v>
      </c>
      <c r="Y18" s="2" t="str">
        <f t="shared" si="2"/>
        <v/>
      </c>
      <c r="Z18" s="2" t="str">
        <f t="shared" si="3"/>
        <v/>
      </c>
      <c r="AA18" s="2" t="str">
        <f>IF(COUNT($Y$13:$Y$52)=6,SMALL($Y$13:$Y$52,AC18),"")</f>
        <v/>
      </c>
      <c r="AB18" s="2" t="str">
        <f t="shared" ref="AB18" si="6">IF(COUNT($Z$13:$Z$52)=6,SMALL($Z$13:$Z$52,AC18),"")</f>
        <v/>
      </c>
      <c r="AC18" s="2">
        <v>6</v>
      </c>
    </row>
    <row r="19" spans="1:29" ht="17.25" customHeight="1" x14ac:dyDescent="0.15">
      <c r="A19" s="138">
        <v>7</v>
      </c>
      <c r="B19" s="139"/>
      <c r="C19" s="76" t="str">
        <f>IF($B19="","",VLOOKUP($B19,ナンバー!$I$3:$M$250,2))</f>
        <v/>
      </c>
      <c r="D19" s="76" t="str">
        <f>IF($B19="","",VLOOKUP($B19,ナンバー!$I$3:$M$250,3))</f>
        <v/>
      </c>
      <c r="E19" s="76" t="str">
        <f>IF(申込必要事項!$D$4="","",IF(C19="","",申込必要事項!$D$4))</f>
        <v/>
      </c>
      <c r="F19" s="76" t="str">
        <f>IF($B19="","",VLOOKUP($B19,ナンバー!$I$3:$M$250,5))</f>
        <v/>
      </c>
      <c r="G19" s="247"/>
      <c r="H19" s="248"/>
      <c r="I19" s="188"/>
      <c r="J19" s="189"/>
      <c r="K19" s="164"/>
      <c r="L19" s="165"/>
      <c r="M19" s="217"/>
      <c r="N19" s="218"/>
      <c r="O19" s="217"/>
      <c r="P19" s="219"/>
      <c r="Q19" s="42"/>
      <c r="S19" s="35" t="str">
        <f>IF(参加人数!E11="","",参加人数!E11)</f>
        <v>100mH</v>
      </c>
      <c r="T19" s="2">
        <f t="shared" si="0"/>
        <v>0</v>
      </c>
      <c r="V19" s="35" t="s">
        <v>51</v>
      </c>
      <c r="W19" s="2">
        <f t="shared" si="1"/>
        <v>0</v>
      </c>
      <c r="Y19" s="2" t="str">
        <f t="shared" si="2"/>
        <v/>
      </c>
      <c r="Z19" s="2" t="str">
        <f t="shared" si="3"/>
        <v/>
      </c>
    </row>
    <row r="20" spans="1:29" ht="17.25" customHeight="1" x14ac:dyDescent="0.15">
      <c r="A20" s="138">
        <v>8</v>
      </c>
      <c r="B20" s="139"/>
      <c r="C20" s="76" t="str">
        <f>IF($B20="","",VLOOKUP($B20,ナンバー!$I$3:$M$250,2))</f>
        <v/>
      </c>
      <c r="D20" s="76" t="str">
        <f>IF($B20="","",VLOOKUP($B20,ナンバー!$I$3:$M$250,3))</f>
        <v/>
      </c>
      <c r="E20" s="76" t="str">
        <f>IF(申込必要事項!$D$4="","",IF(C20="","",申込必要事項!$D$4))</f>
        <v/>
      </c>
      <c r="F20" s="76" t="str">
        <f>IF($B20="","",VLOOKUP($B20,ナンバー!$I$3:$M$250,5))</f>
        <v/>
      </c>
      <c r="G20" s="247"/>
      <c r="H20" s="248"/>
      <c r="I20" s="188"/>
      <c r="J20" s="189"/>
      <c r="K20" s="164"/>
      <c r="L20" s="165"/>
      <c r="M20" s="217"/>
      <c r="N20" s="218"/>
      <c r="O20" s="217"/>
      <c r="P20" s="219"/>
      <c r="Q20" s="42"/>
      <c r="S20" s="35" t="str">
        <f>IF(参加人数!E12="","",参加人数!E12)</f>
        <v>400mH</v>
      </c>
      <c r="T20" s="2">
        <f t="shared" si="0"/>
        <v>0</v>
      </c>
      <c r="V20" s="35" t="s">
        <v>18</v>
      </c>
      <c r="W20" s="2">
        <f t="shared" si="1"/>
        <v>0</v>
      </c>
      <c r="Y20" s="2" t="str">
        <f t="shared" si="2"/>
        <v/>
      </c>
      <c r="Z20" s="2" t="str">
        <f t="shared" si="3"/>
        <v/>
      </c>
      <c r="AA20" s="2" t="str">
        <f>IF(COUNT($Y$13:$Y$52)&gt;=4,VLOOKUP(AA13,$B$13:$P$52,13),"")</f>
        <v/>
      </c>
      <c r="AB20" s="2" t="str">
        <f>IF(COUNT($Z$13:$Z$52)&gt;=4,VLOOKUP(AB13,$B$13:$P$52,15),"")</f>
        <v/>
      </c>
    </row>
    <row r="21" spans="1:29" ht="17.25" customHeight="1" x14ac:dyDescent="0.15">
      <c r="A21" s="138">
        <v>9</v>
      </c>
      <c r="B21" s="139"/>
      <c r="C21" s="76" t="str">
        <f>IF($B21="","",VLOOKUP($B21,ナンバー!$I$3:$M$250,2))</f>
        <v/>
      </c>
      <c r="D21" s="76" t="str">
        <f>IF($B21="","",VLOOKUP($B21,ナンバー!$I$3:$M$250,3))</f>
        <v/>
      </c>
      <c r="E21" s="76" t="str">
        <f>IF(申込必要事項!$D$4="","",IF(C21="","",申込必要事項!$D$4))</f>
        <v/>
      </c>
      <c r="F21" s="76" t="str">
        <f>IF($B21="","",VLOOKUP($B21,ナンバー!$I$3:$M$250,5))</f>
        <v/>
      </c>
      <c r="G21" s="247"/>
      <c r="H21" s="248"/>
      <c r="I21" s="188"/>
      <c r="J21" s="189"/>
      <c r="K21" s="164"/>
      <c r="L21" s="165"/>
      <c r="M21" s="217"/>
      <c r="N21" s="218"/>
      <c r="O21" s="217"/>
      <c r="P21" s="219"/>
      <c r="Q21" s="42"/>
      <c r="S21" s="35" t="str">
        <f>IF(参加人数!E13="","",参加人数!E13)</f>
        <v>5000mW</v>
      </c>
      <c r="T21" s="2">
        <f t="shared" si="0"/>
        <v>0</v>
      </c>
      <c r="V21" s="35" t="s">
        <v>59</v>
      </c>
      <c r="W21" s="2">
        <f t="shared" si="1"/>
        <v>0</v>
      </c>
      <c r="Y21" s="2" t="str">
        <f t="shared" ref="Y21:Y52" si="7">IF($B21="","",IF(M21="○",$B21,""))</f>
        <v/>
      </c>
      <c r="Z21" s="2" t="str">
        <f t="shared" ref="Z21:Z52" si="8">IF($B21="","",IF(O21="○",$B21,""))</f>
        <v/>
      </c>
    </row>
    <row r="22" spans="1:29" ht="17.25" customHeight="1" x14ac:dyDescent="0.15">
      <c r="A22" s="138">
        <v>10</v>
      </c>
      <c r="B22" s="139"/>
      <c r="C22" s="76" t="str">
        <f>IF($B22="","",VLOOKUP($B22,ナンバー!$I$3:$M$250,2))</f>
        <v/>
      </c>
      <c r="D22" s="76" t="str">
        <f>IF($B22="","",VLOOKUP($B22,ナンバー!$I$3:$M$250,3))</f>
        <v/>
      </c>
      <c r="E22" s="76" t="str">
        <f>IF(申込必要事項!$D$4="","",IF(C22="","",申込必要事項!$D$4))</f>
        <v/>
      </c>
      <c r="F22" s="76" t="str">
        <f>IF($B22="","",VLOOKUP($B22,ナンバー!$I$3:$M$250,5))</f>
        <v/>
      </c>
      <c r="G22" s="247"/>
      <c r="H22" s="248"/>
      <c r="I22" s="188"/>
      <c r="J22" s="189"/>
      <c r="K22" s="164"/>
      <c r="L22" s="165"/>
      <c r="M22" s="217"/>
      <c r="N22" s="218"/>
      <c r="O22" s="217"/>
      <c r="P22" s="219"/>
      <c r="Q22" s="42"/>
      <c r="S22" s="35" t="str">
        <f>IF(参加人数!E14="","",参加人数!E14)</f>
        <v>走高跳</v>
      </c>
      <c r="T22" s="2">
        <f t="shared" si="0"/>
        <v>0</v>
      </c>
      <c r="V22" s="35" t="s">
        <v>60</v>
      </c>
      <c r="W22" s="2">
        <f t="shared" si="1"/>
        <v>0</v>
      </c>
      <c r="Y22" s="2" t="str">
        <f t="shared" si="7"/>
        <v/>
      </c>
      <c r="Z22" s="2" t="str">
        <f t="shared" si="8"/>
        <v/>
      </c>
    </row>
    <row r="23" spans="1:29" ht="17.25" customHeight="1" x14ac:dyDescent="0.15">
      <c r="A23" s="138">
        <v>11</v>
      </c>
      <c r="B23" s="139"/>
      <c r="C23" s="76" t="str">
        <f>IF($B23="","",VLOOKUP($B23,ナンバー!$I$3:$M$250,2))</f>
        <v/>
      </c>
      <c r="D23" s="76" t="str">
        <f>IF($B23="","",VLOOKUP($B23,ナンバー!$I$3:$M$250,3))</f>
        <v/>
      </c>
      <c r="E23" s="76" t="str">
        <f>IF(申込必要事項!$D$4="","",IF(C23="","",申込必要事項!$D$4))</f>
        <v/>
      </c>
      <c r="F23" s="76" t="str">
        <f>IF($B23="","",VLOOKUP($B23,ナンバー!$I$3:$M$250,5))</f>
        <v/>
      </c>
      <c r="G23" s="247"/>
      <c r="H23" s="248"/>
      <c r="I23" s="188"/>
      <c r="J23" s="189"/>
      <c r="K23" s="164"/>
      <c r="L23" s="165"/>
      <c r="M23" s="217"/>
      <c r="N23" s="218"/>
      <c r="O23" s="217"/>
      <c r="P23" s="219"/>
      <c r="Q23" s="42"/>
      <c r="S23" s="35" t="str">
        <f>IF(参加人数!E15="","",参加人数!E15)</f>
        <v>棒高跳</v>
      </c>
      <c r="T23" s="2">
        <f t="shared" si="0"/>
        <v>0</v>
      </c>
      <c r="V23" s="35" t="s">
        <v>61</v>
      </c>
      <c r="W23" s="2">
        <f t="shared" si="1"/>
        <v>0</v>
      </c>
      <c r="Y23" s="2" t="str">
        <f t="shared" si="7"/>
        <v/>
      </c>
      <c r="Z23" s="2" t="str">
        <f t="shared" si="8"/>
        <v/>
      </c>
    </row>
    <row r="24" spans="1:29" ht="17.25" customHeight="1" x14ac:dyDescent="0.15">
      <c r="A24" s="138">
        <v>12</v>
      </c>
      <c r="B24" s="139"/>
      <c r="C24" s="76" t="str">
        <f>IF($B24="","",VLOOKUP($B24,ナンバー!$I$3:$M$250,2))</f>
        <v/>
      </c>
      <c r="D24" s="76" t="str">
        <f>IF($B24="","",VLOOKUP($B24,ナンバー!$I$3:$M$250,3))</f>
        <v/>
      </c>
      <c r="E24" s="76" t="str">
        <f>IF(申込必要事項!$D$4="","",IF(C24="","",申込必要事項!$D$4))</f>
        <v/>
      </c>
      <c r="F24" s="76" t="str">
        <f>IF($B24="","",VLOOKUP($B24,ナンバー!$I$3:$M$250,5))</f>
        <v/>
      </c>
      <c r="G24" s="247"/>
      <c r="H24" s="248"/>
      <c r="I24" s="188"/>
      <c r="J24" s="189"/>
      <c r="K24" s="164"/>
      <c r="L24" s="165"/>
      <c r="M24" s="217"/>
      <c r="N24" s="218"/>
      <c r="O24" s="217"/>
      <c r="P24" s="219"/>
      <c r="Q24" s="42"/>
      <c r="S24" s="35" t="str">
        <f>IF(参加人数!E16="","",参加人数!E16)</f>
        <v>走幅跳</v>
      </c>
      <c r="T24" s="2">
        <f t="shared" si="0"/>
        <v>0</v>
      </c>
      <c r="V24" s="35" t="s">
        <v>62</v>
      </c>
      <c r="W24" s="2">
        <f t="shared" si="1"/>
        <v>0</v>
      </c>
      <c r="Y24" s="2" t="str">
        <f t="shared" si="7"/>
        <v/>
      </c>
      <c r="Z24" s="2" t="str">
        <f t="shared" si="8"/>
        <v/>
      </c>
    </row>
    <row r="25" spans="1:29" ht="17.25" customHeight="1" x14ac:dyDescent="0.15">
      <c r="A25" s="138">
        <v>13</v>
      </c>
      <c r="B25" s="139"/>
      <c r="C25" s="76" t="str">
        <f>IF($B25="","",VLOOKUP($B25,ナンバー!$I$3:$M$250,2))</f>
        <v/>
      </c>
      <c r="D25" s="76" t="str">
        <f>IF($B25="","",VLOOKUP($B25,ナンバー!$I$3:$M$250,3))</f>
        <v/>
      </c>
      <c r="E25" s="76" t="str">
        <f>IF(申込必要事項!$D$4="","",IF(C25="","",申込必要事項!$D$4))</f>
        <v/>
      </c>
      <c r="F25" s="76" t="str">
        <f>IF($B25="","",VLOOKUP($B25,ナンバー!$I$3:$M$250,5))</f>
        <v/>
      </c>
      <c r="G25" s="247"/>
      <c r="H25" s="248"/>
      <c r="I25" s="188"/>
      <c r="J25" s="189"/>
      <c r="K25" s="164"/>
      <c r="L25" s="165"/>
      <c r="M25" s="217"/>
      <c r="N25" s="218"/>
      <c r="O25" s="217"/>
      <c r="P25" s="219"/>
      <c r="Q25" s="42"/>
      <c r="S25" s="35" t="str">
        <f>IF(参加人数!E17="","",参加人数!E17)</f>
        <v>三段跳</v>
      </c>
      <c r="T25" s="2">
        <f t="shared" si="0"/>
        <v>0</v>
      </c>
      <c r="V25" s="35" t="s">
        <v>19</v>
      </c>
      <c r="W25" s="2">
        <f t="shared" si="1"/>
        <v>0</v>
      </c>
      <c r="Y25" s="2" t="str">
        <f t="shared" si="7"/>
        <v/>
      </c>
      <c r="Z25" s="2" t="str">
        <f t="shared" si="8"/>
        <v/>
      </c>
    </row>
    <row r="26" spans="1:29" ht="17.25" customHeight="1" x14ac:dyDescent="0.15">
      <c r="A26" s="138">
        <v>14</v>
      </c>
      <c r="B26" s="139"/>
      <c r="C26" s="76" t="str">
        <f>IF($B26="","",VLOOKUP($B26,ナンバー!$I$3:$M$250,2))</f>
        <v/>
      </c>
      <c r="D26" s="76" t="str">
        <f>IF($B26="","",VLOOKUP($B26,ナンバー!$I$3:$M$250,3))</f>
        <v/>
      </c>
      <c r="E26" s="76" t="str">
        <f>IF(申込必要事項!$D$4="","",IF(C26="","",申込必要事項!$D$4))</f>
        <v/>
      </c>
      <c r="F26" s="76" t="str">
        <f>IF($B26="","",VLOOKUP($B26,ナンバー!$I$3:$M$250,5))</f>
        <v/>
      </c>
      <c r="G26" s="247"/>
      <c r="H26" s="248"/>
      <c r="I26" s="188"/>
      <c r="J26" s="189"/>
      <c r="K26" s="164"/>
      <c r="L26" s="165"/>
      <c r="M26" s="217"/>
      <c r="N26" s="218"/>
      <c r="O26" s="217"/>
      <c r="P26" s="219"/>
      <c r="Q26" s="42"/>
      <c r="S26" s="35" t="str">
        <f>IF(参加人数!E18="","",参加人数!E18)</f>
        <v>砲丸投</v>
      </c>
      <c r="T26" s="2">
        <f t="shared" si="0"/>
        <v>0</v>
      </c>
      <c r="V26" s="35" t="s">
        <v>63</v>
      </c>
      <c r="W26" s="2">
        <f t="shared" si="1"/>
        <v>0</v>
      </c>
      <c r="Y26" s="2" t="str">
        <f t="shared" si="7"/>
        <v/>
      </c>
      <c r="Z26" s="2" t="str">
        <f t="shared" si="8"/>
        <v/>
      </c>
    </row>
    <row r="27" spans="1:29" ht="17.25" customHeight="1" x14ac:dyDescent="0.15">
      <c r="A27" s="138">
        <v>15</v>
      </c>
      <c r="B27" s="139"/>
      <c r="C27" s="76" t="str">
        <f>IF($B27="","",VLOOKUP($B27,ナンバー!$I$3:$M$250,2))</f>
        <v/>
      </c>
      <c r="D27" s="76" t="str">
        <f>IF($B27="","",VLOOKUP($B27,ナンバー!$I$3:$M$250,3))</f>
        <v/>
      </c>
      <c r="E27" s="76" t="str">
        <f>IF(申込必要事項!$D$4="","",IF(C27="","",申込必要事項!$D$4))</f>
        <v/>
      </c>
      <c r="F27" s="76" t="str">
        <f>IF($B27="","",VLOOKUP($B27,ナンバー!$I$3:$M$250,5))</f>
        <v/>
      </c>
      <c r="G27" s="247"/>
      <c r="H27" s="248"/>
      <c r="I27" s="188"/>
      <c r="J27" s="189"/>
      <c r="K27" s="164"/>
      <c r="L27" s="165"/>
      <c r="M27" s="217"/>
      <c r="N27" s="218"/>
      <c r="O27" s="217"/>
      <c r="P27" s="219"/>
      <c r="Q27" s="42"/>
      <c r="S27" s="35" t="str">
        <f>IF(参加人数!E19="","",参加人数!E19)</f>
        <v>円盤投</v>
      </c>
      <c r="T27" s="2">
        <f t="shared" si="0"/>
        <v>0</v>
      </c>
      <c r="Y27" s="2" t="str">
        <f t="shared" si="7"/>
        <v/>
      </c>
      <c r="Z27" s="2" t="str">
        <f t="shared" si="8"/>
        <v/>
      </c>
    </row>
    <row r="28" spans="1:29" ht="17.25" customHeight="1" x14ac:dyDescent="0.15">
      <c r="A28" s="138">
        <v>16</v>
      </c>
      <c r="B28" s="139"/>
      <c r="C28" s="76" t="str">
        <f>IF($B28="","",VLOOKUP($B28,ナンバー!$I$3:$M$250,2))</f>
        <v/>
      </c>
      <c r="D28" s="76" t="str">
        <f>IF($B28="","",VLOOKUP($B28,ナンバー!$I$3:$M$250,3))</f>
        <v/>
      </c>
      <c r="E28" s="76" t="str">
        <f>IF(申込必要事項!$D$4="","",IF(C28="","",申込必要事項!$D$4))</f>
        <v/>
      </c>
      <c r="F28" s="76" t="str">
        <f>IF($B28="","",VLOOKUP($B28,ナンバー!$I$3:$M$250,5))</f>
        <v/>
      </c>
      <c r="G28" s="247"/>
      <c r="H28" s="248"/>
      <c r="I28" s="188"/>
      <c r="J28" s="189"/>
      <c r="K28" s="164"/>
      <c r="L28" s="165"/>
      <c r="M28" s="217"/>
      <c r="N28" s="218"/>
      <c r="O28" s="217"/>
      <c r="P28" s="219"/>
      <c r="Q28" s="42"/>
      <c r="S28" s="35" t="str">
        <f>IF(参加人数!E20="","",参加人数!E20)</f>
        <v>ハンマー投</v>
      </c>
      <c r="T28" s="2">
        <f t="shared" si="0"/>
        <v>0</v>
      </c>
      <c r="Y28" s="2" t="str">
        <f t="shared" si="7"/>
        <v/>
      </c>
      <c r="Z28" s="2" t="str">
        <f t="shared" si="8"/>
        <v/>
      </c>
    </row>
    <row r="29" spans="1:29" ht="17.25" customHeight="1" x14ac:dyDescent="0.15">
      <c r="A29" s="138">
        <v>17</v>
      </c>
      <c r="B29" s="139"/>
      <c r="C29" s="76" t="str">
        <f>IF($B29="","",VLOOKUP($B29,ナンバー!$I$3:$M$250,2))</f>
        <v/>
      </c>
      <c r="D29" s="76" t="str">
        <f>IF($B29="","",VLOOKUP($B29,ナンバー!$I$3:$M$250,3))</f>
        <v/>
      </c>
      <c r="E29" s="76" t="str">
        <f>IF(申込必要事項!$D$4="","",IF(C29="","",申込必要事項!$D$4))</f>
        <v/>
      </c>
      <c r="F29" s="76" t="str">
        <f>IF($B29="","",VLOOKUP($B29,ナンバー!$I$3:$M$250,5))</f>
        <v/>
      </c>
      <c r="G29" s="247"/>
      <c r="H29" s="248"/>
      <c r="I29" s="188"/>
      <c r="J29" s="189"/>
      <c r="K29" s="164"/>
      <c r="L29" s="165"/>
      <c r="M29" s="217"/>
      <c r="N29" s="218"/>
      <c r="O29" s="217"/>
      <c r="P29" s="219"/>
      <c r="Q29" s="42"/>
      <c r="S29" s="35" t="str">
        <f>IF(参加人数!E21="","",参加人数!E21)</f>
        <v>やり投</v>
      </c>
      <c r="T29" s="2">
        <f t="shared" si="0"/>
        <v>0</v>
      </c>
      <c r="Y29" s="2" t="str">
        <f t="shared" si="7"/>
        <v/>
      </c>
      <c r="Z29" s="2" t="str">
        <f t="shared" si="8"/>
        <v/>
      </c>
    </row>
    <row r="30" spans="1:29" ht="17.25" customHeight="1" x14ac:dyDescent="0.15">
      <c r="A30" s="138">
        <v>18</v>
      </c>
      <c r="B30" s="139"/>
      <c r="C30" s="76" t="str">
        <f>IF($B30="","",VLOOKUP($B30,ナンバー!$I$3:$M$250,2))</f>
        <v/>
      </c>
      <c r="D30" s="76" t="str">
        <f>IF($B30="","",VLOOKUP($B30,ナンバー!$I$3:$M$250,3))</f>
        <v/>
      </c>
      <c r="E30" s="76" t="str">
        <f>IF(申込必要事項!$D$4="","",IF(C30="","",申込必要事項!$D$4))</f>
        <v/>
      </c>
      <c r="F30" s="76" t="str">
        <f>IF($B30="","",VLOOKUP($B30,ナンバー!$I$3:$M$250,5))</f>
        <v/>
      </c>
      <c r="G30" s="247"/>
      <c r="H30" s="248"/>
      <c r="I30" s="188"/>
      <c r="J30" s="189"/>
      <c r="K30" s="164"/>
      <c r="L30" s="165"/>
      <c r="M30" s="217"/>
      <c r="N30" s="218"/>
      <c r="O30" s="217"/>
      <c r="P30" s="219"/>
      <c r="Q30" s="42"/>
      <c r="S30" s="2" t="s">
        <v>179</v>
      </c>
      <c r="T30" s="2">
        <f>COUNTIF($K$13:$K$52,S30)</f>
        <v>0</v>
      </c>
      <c r="Y30" s="2" t="str">
        <f t="shared" si="7"/>
        <v/>
      </c>
      <c r="Z30" s="2" t="str">
        <f t="shared" si="8"/>
        <v/>
      </c>
    </row>
    <row r="31" spans="1:29" ht="17.25" customHeight="1" x14ac:dyDescent="0.15">
      <c r="A31" s="138">
        <v>19</v>
      </c>
      <c r="B31" s="139"/>
      <c r="C31" s="76" t="str">
        <f>IF($B31="","",VLOOKUP($B31,ナンバー!$I$3:$M$250,2))</f>
        <v/>
      </c>
      <c r="D31" s="76" t="str">
        <f>IF($B31="","",VLOOKUP($B31,ナンバー!$I$3:$M$250,3))</f>
        <v/>
      </c>
      <c r="E31" s="76" t="str">
        <f>IF(申込必要事項!$D$4="","",IF(C31="","",申込必要事項!$D$4))</f>
        <v/>
      </c>
      <c r="F31" s="76" t="str">
        <f>IF($B31="","",VLOOKUP($B31,ナンバー!$I$3:$M$250,5))</f>
        <v/>
      </c>
      <c r="G31" s="247"/>
      <c r="H31" s="248"/>
      <c r="I31" s="188"/>
      <c r="J31" s="189"/>
      <c r="K31" s="164"/>
      <c r="L31" s="165"/>
      <c r="M31" s="217"/>
      <c r="N31" s="218"/>
      <c r="O31" s="217"/>
      <c r="P31" s="219"/>
      <c r="Q31" s="42"/>
      <c r="S31" s="2" t="s">
        <v>180</v>
      </c>
      <c r="T31" s="2">
        <f t="shared" ref="T31:T33" si="9">COUNTIF($K$13:$K$52,S31)</f>
        <v>0</v>
      </c>
      <c r="Y31" s="2" t="str">
        <f t="shared" si="7"/>
        <v/>
      </c>
      <c r="Z31" s="2" t="str">
        <f t="shared" si="8"/>
        <v/>
      </c>
    </row>
    <row r="32" spans="1:29" ht="17.25" customHeight="1" x14ac:dyDescent="0.15">
      <c r="A32" s="138">
        <v>20</v>
      </c>
      <c r="B32" s="139"/>
      <c r="C32" s="76" t="str">
        <f>IF($B32="","",VLOOKUP($B32,ナンバー!$I$3:$M$250,2))</f>
        <v/>
      </c>
      <c r="D32" s="76" t="str">
        <f>IF($B32="","",VLOOKUP($B32,ナンバー!$I$3:$M$250,3))</f>
        <v/>
      </c>
      <c r="E32" s="76" t="str">
        <f>IF(申込必要事項!$D$4="","",IF(C32="","",申込必要事項!$D$4))</f>
        <v/>
      </c>
      <c r="F32" s="76" t="str">
        <f>IF($B32="","",VLOOKUP($B32,ナンバー!$I$3:$M$250,5))</f>
        <v/>
      </c>
      <c r="G32" s="247"/>
      <c r="H32" s="248"/>
      <c r="I32" s="188"/>
      <c r="J32" s="189"/>
      <c r="K32" s="164"/>
      <c r="L32" s="165"/>
      <c r="M32" s="217"/>
      <c r="N32" s="218"/>
      <c r="O32" s="217"/>
      <c r="P32" s="219"/>
      <c r="Q32" s="42"/>
      <c r="S32" s="2" t="s">
        <v>181</v>
      </c>
      <c r="T32" s="2">
        <f t="shared" si="9"/>
        <v>0</v>
      </c>
      <c r="Y32" s="2" t="str">
        <f t="shared" si="7"/>
        <v/>
      </c>
      <c r="Z32" s="2" t="str">
        <f t="shared" si="8"/>
        <v/>
      </c>
    </row>
    <row r="33" spans="1:26" ht="17.25" customHeight="1" x14ac:dyDescent="0.15">
      <c r="A33" s="138">
        <v>21</v>
      </c>
      <c r="B33" s="139"/>
      <c r="C33" s="76" t="str">
        <f>IF($B33="","",VLOOKUP($B33,ナンバー!$I$3:$M$250,2))</f>
        <v/>
      </c>
      <c r="D33" s="76" t="str">
        <f>IF($B33="","",VLOOKUP($B33,ナンバー!$I$3:$M$250,3))</f>
        <v/>
      </c>
      <c r="E33" s="76" t="str">
        <f>IF(申込必要事項!$D$4="","",IF(C33="","",申込必要事項!$D$4))</f>
        <v/>
      </c>
      <c r="F33" s="76" t="str">
        <f>IF($B33="","",VLOOKUP($B33,ナンバー!$I$3:$M$250,5))</f>
        <v/>
      </c>
      <c r="G33" s="247"/>
      <c r="H33" s="248"/>
      <c r="I33" s="188"/>
      <c r="J33" s="189"/>
      <c r="K33" s="164"/>
      <c r="L33" s="165"/>
      <c r="M33" s="217"/>
      <c r="N33" s="218"/>
      <c r="O33" s="217"/>
      <c r="P33" s="219"/>
      <c r="Q33" s="42"/>
      <c r="S33" s="2" t="s">
        <v>182</v>
      </c>
      <c r="T33" s="2">
        <f t="shared" si="9"/>
        <v>0</v>
      </c>
      <c r="Y33" s="2" t="str">
        <f t="shared" si="7"/>
        <v/>
      </c>
      <c r="Z33" s="2" t="str">
        <f t="shared" si="8"/>
        <v/>
      </c>
    </row>
    <row r="34" spans="1:26" ht="17.25" customHeight="1" x14ac:dyDescent="0.15">
      <c r="A34" s="138">
        <v>22</v>
      </c>
      <c r="B34" s="139"/>
      <c r="C34" s="76" t="str">
        <f>IF($B34="","",VLOOKUP($B34,ナンバー!$I$3:$M$250,2))</f>
        <v/>
      </c>
      <c r="D34" s="76" t="str">
        <f>IF($B34="","",VLOOKUP($B34,ナンバー!$I$3:$M$250,3))</f>
        <v/>
      </c>
      <c r="E34" s="76" t="str">
        <f>IF(申込必要事項!$D$4="","",IF(C34="","",申込必要事項!$D$4))</f>
        <v/>
      </c>
      <c r="F34" s="76" t="str">
        <f>IF($B34="","",VLOOKUP($B34,ナンバー!$I$3:$M$250,5))</f>
        <v/>
      </c>
      <c r="G34" s="247"/>
      <c r="H34" s="248"/>
      <c r="I34" s="188"/>
      <c r="J34" s="189"/>
      <c r="K34" s="164"/>
      <c r="L34" s="165"/>
      <c r="M34" s="217"/>
      <c r="N34" s="218"/>
      <c r="O34" s="217"/>
      <c r="P34" s="219"/>
      <c r="Q34" s="42"/>
      <c r="Y34" s="2" t="str">
        <f t="shared" si="7"/>
        <v/>
      </c>
      <c r="Z34" s="2" t="str">
        <f t="shared" si="8"/>
        <v/>
      </c>
    </row>
    <row r="35" spans="1:26" ht="17.25" customHeight="1" x14ac:dyDescent="0.15">
      <c r="A35" s="138">
        <v>23</v>
      </c>
      <c r="B35" s="139"/>
      <c r="C35" s="76" t="str">
        <f>IF($B35="","",VLOOKUP($B35,ナンバー!$I$3:$M$250,2))</f>
        <v/>
      </c>
      <c r="D35" s="76" t="str">
        <f>IF($B35="","",VLOOKUP($B35,ナンバー!$I$3:$M$250,3))</f>
        <v/>
      </c>
      <c r="E35" s="76" t="str">
        <f>IF(申込必要事項!$D$4="","",IF(C35="","",申込必要事項!$D$4))</f>
        <v/>
      </c>
      <c r="F35" s="76" t="str">
        <f>IF($B35="","",VLOOKUP($B35,ナンバー!$I$3:$M$250,5))</f>
        <v/>
      </c>
      <c r="G35" s="247"/>
      <c r="H35" s="248"/>
      <c r="I35" s="188"/>
      <c r="J35" s="189"/>
      <c r="K35" s="164"/>
      <c r="L35" s="165"/>
      <c r="M35" s="217"/>
      <c r="N35" s="218"/>
      <c r="O35" s="217"/>
      <c r="P35" s="219"/>
      <c r="Q35" s="42"/>
      <c r="Y35" s="2" t="str">
        <f t="shared" si="7"/>
        <v/>
      </c>
      <c r="Z35" s="2" t="str">
        <f t="shared" si="8"/>
        <v/>
      </c>
    </row>
    <row r="36" spans="1:26" ht="17.25" customHeight="1" x14ac:dyDescent="0.15">
      <c r="A36" s="138">
        <v>24</v>
      </c>
      <c r="B36" s="139"/>
      <c r="C36" s="76" t="str">
        <f>IF($B36="","",VLOOKUP($B36,ナンバー!$I$3:$M$250,2))</f>
        <v/>
      </c>
      <c r="D36" s="76" t="str">
        <f>IF($B36="","",VLOOKUP($B36,ナンバー!$I$3:$M$250,3))</f>
        <v/>
      </c>
      <c r="E36" s="76" t="str">
        <f>IF(申込必要事項!$D$4="","",IF(C36="","",申込必要事項!$D$4))</f>
        <v/>
      </c>
      <c r="F36" s="76" t="str">
        <f>IF($B36="","",VLOOKUP($B36,ナンバー!$I$3:$M$250,5))</f>
        <v/>
      </c>
      <c r="G36" s="247"/>
      <c r="H36" s="248"/>
      <c r="I36" s="188"/>
      <c r="J36" s="189"/>
      <c r="K36" s="164"/>
      <c r="L36" s="165"/>
      <c r="M36" s="217"/>
      <c r="N36" s="218"/>
      <c r="O36" s="217"/>
      <c r="P36" s="219"/>
      <c r="Q36" s="42"/>
      <c r="Y36" s="2" t="str">
        <f t="shared" si="7"/>
        <v/>
      </c>
      <c r="Z36" s="2" t="str">
        <f t="shared" si="8"/>
        <v/>
      </c>
    </row>
    <row r="37" spans="1:26" ht="17.25" customHeight="1" x14ac:dyDescent="0.15">
      <c r="A37" s="138">
        <v>25</v>
      </c>
      <c r="B37" s="139"/>
      <c r="C37" s="76" t="str">
        <f>IF($B37="","",VLOOKUP($B37,ナンバー!$I$3:$M$250,2))</f>
        <v/>
      </c>
      <c r="D37" s="76" t="str">
        <f>IF($B37="","",VLOOKUP($B37,ナンバー!$I$3:$M$250,3))</f>
        <v/>
      </c>
      <c r="E37" s="76" t="str">
        <f>IF(申込必要事項!$D$4="","",IF(C37="","",申込必要事項!$D$4))</f>
        <v/>
      </c>
      <c r="F37" s="76" t="str">
        <f>IF($B37="","",VLOOKUP($B37,ナンバー!$I$3:$M$250,5))</f>
        <v/>
      </c>
      <c r="G37" s="247"/>
      <c r="H37" s="248"/>
      <c r="I37" s="188"/>
      <c r="J37" s="189"/>
      <c r="K37" s="164"/>
      <c r="L37" s="165"/>
      <c r="M37" s="217"/>
      <c r="N37" s="218"/>
      <c r="O37" s="217"/>
      <c r="P37" s="219"/>
      <c r="Q37" s="42"/>
      <c r="Y37" s="2" t="str">
        <f t="shared" si="7"/>
        <v/>
      </c>
      <c r="Z37" s="2" t="str">
        <f t="shared" si="8"/>
        <v/>
      </c>
    </row>
    <row r="38" spans="1:26" ht="17.25" customHeight="1" x14ac:dyDescent="0.15">
      <c r="A38" s="138">
        <v>26</v>
      </c>
      <c r="B38" s="139"/>
      <c r="C38" s="76" t="str">
        <f>IF($B38="","",VLOOKUP($B38,ナンバー!$I$3:$M$250,2))</f>
        <v/>
      </c>
      <c r="D38" s="76" t="str">
        <f>IF($B38="","",VLOOKUP($B38,ナンバー!$I$3:$M$250,3))</f>
        <v/>
      </c>
      <c r="E38" s="76" t="str">
        <f>IF(申込必要事項!$D$4="","",IF(C38="","",申込必要事項!$D$4))</f>
        <v/>
      </c>
      <c r="F38" s="76" t="str">
        <f>IF($B38="","",VLOOKUP($B38,ナンバー!$I$3:$M$250,5))</f>
        <v/>
      </c>
      <c r="G38" s="247"/>
      <c r="H38" s="248"/>
      <c r="I38" s="188"/>
      <c r="J38" s="189"/>
      <c r="K38" s="164"/>
      <c r="L38" s="165"/>
      <c r="M38" s="217"/>
      <c r="N38" s="218"/>
      <c r="O38" s="217"/>
      <c r="P38" s="219"/>
      <c r="Q38" s="42"/>
      <c r="Y38" s="2" t="str">
        <f t="shared" si="7"/>
        <v/>
      </c>
      <c r="Z38" s="2" t="str">
        <f t="shared" si="8"/>
        <v/>
      </c>
    </row>
    <row r="39" spans="1:26" ht="17.25" customHeight="1" x14ac:dyDescent="0.15">
      <c r="A39" s="138">
        <v>27</v>
      </c>
      <c r="B39" s="139"/>
      <c r="C39" s="76" t="str">
        <f>IF($B39="","",VLOOKUP($B39,ナンバー!$I$3:$M$250,2))</f>
        <v/>
      </c>
      <c r="D39" s="76" t="str">
        <f>IF($B39="","",VLOOKUP($B39,ナンバー!$I$3:$M$250,3))</f>
        <v/>
      </c>
      <c r="E39" s="76" t="str">
        <f>IF(申込必要事項!$D$4="","",IF(C39="","",申込必要事項!$D$4))</f>
        <v/>
      </c>
      <c r="F39" s="76" t="str">
        <f>IF($B39="","",VLOOKUP($B39,ナンバー!$I$3:$M$250,5))</f>
        <v/>
      </c>
      <c r="G39" s="247"/>
      <c r="H39" s="248"/>
      <c r="I39" s="188"/>
      <c r="J39" s="189"/>
      <c r="K39" s="164"/>
      <c r="L39" s="165"/>
      <c r="M39" s="217"/>
      <c r="N39" s="218"/>
      <c r="O39" s="217"/>
      <c r="P39" s="219"/>
      <c r="Q39" s="42"/>
      <c r="Y39" s="2" t="str">
        <f t="shared" si="7"/>
        <v/>
      </c>
      <c r="Z39" s="2" t="str">
        <f t="shared" si="8"/>
        <v/>
      </c>
    </row>
    <row r="40" spans="1:26" ht="17.25" customHeight="1" x14ac:dyDescent="0.15">
      <c r="A40" s="138">
        <v>28</v>
      </c>
      <c r="B40" s="139"/>
      <c r="C40" s="76" t="str">
        <f>IF($B40="","",VLOOKUP($B40,ナンバー!$I$3:$M$250,2))</f>
        <v/>
      </c>
      <c r="D40" s="76" t="str">
        <f>IF($B40="","",VLOOKUP($B40,ナンバー!$I$3:$M$250,3))</f>
        <v/>
      </c>
      <c r="E40" s="76" t="str">
        <f>IF(申込必要事項!$D$4="","",IF(C40="","",申込必要事項!$D$4))</f>
        <v/>
      </c>
      <c r="F40" s="76" t="str">
        <f>IF($B40="","",VLOOKUP($B40,ナンバー!$I$3:$M$250,5))</f>
        <v/>
      </c>
      <c r="G40" s="247"/>
      <c r="H40" s="248"/>
      <c r="I40" s="188"/>
      <c r="J40" s="189"/>
      <c r="K40" s="164"/>
      <c r="L40" s="165"/>
      <c r="M40" s="217"/>
      <c r="N40" s="218"/>
      <c r="O40" s="217"/>
      <c r="P40" s="219"/>
      <c r="Q40" s="42"/>
      <c r="Y40" s="2" t="str">
        <f t="shared" si="7"/>
        <v/>
      </c>
      <c r="Z40" s="2" t="str">
        <f t="shared" si="8"/>
        <v/>
      </c>
    </row>
    <row r="41" spans="1:26" ht="17.25" customHeight="1" x14ac:dyDescent="0.15">
      <c r="A41" s="138">
        <v>29</v>
      </c>
      <c r="B41" s="139"/>
      <c r="C41" s="76" t="str">
        <f>IF($B41="","",VLOOKUP($B41,ナンバー!$I$3:$M$250,2))</f>
        <v/>
      </c>
      <c r="D41" s="76" t="str">
        <f>IF($B41="","",VLOOKUP($B41,ナンバー!$I$3:$M$250,3))</f>
        <v/>
      </c>
      <c r="E41" s="76" t="str">
        <f>IF(申込必要事項!$D$4="","",IF(C41="","",申込必要事項!$D$4))</f>
        <v/>
      </c>
      <c r="F41" s="76" t="str">
        <f>IF($B41="","",VLOOKUP($B41,ナンバー!$I$3:$M$250,5))</f>
        <v/>
      </c>
      <c r="G41" s="247"/>
      <c r="H41" s="248"/>
      <c r="I41" s="188"/>
      <c r="J41" s="189"/>
      <c r="K41" s="164"/>
      <c r="L41" s="165"/>
      <c r="M41" s="217"/>
      <c r="N41" s="218"/>
      <c r="O41" s="217"/>
      <c r="P41" s="219"/>
      <c r="Q41" s="42"/>
      <c r="Y41" s="2" t="str">
        <f t="shared" si="7"/>
        <v/>
      </c>
      <c r="Z41" s="2" t="str">
        <f t="shared" si="8"/>
        <v/>
      </c>
    </row>
    <row r="42" spans="1:26" ht="17.25" customHeight="1" x14ac:dyDescent="0.15">
      <c r="A42" s="138">
        <v>30</v>
      </c>
      <c r="B42" s="139"/>
      <c r="C42" s="76" t="str">
        <f>IF($B42="","",VLOOKUP($B42,ナンバー!$I$3:$M$250,2))</f>
        <v/>
      </c>
      <c r="D42" s="76" t="str">
        <f>IF($B42="","",VLOOKUP($B42,ナンバー!$I$3:$M$250,3))</f>
        <v/>
      </c>
      <c r="E42" s="76" t="str">
        <f>IF(申込必要事項!$D$4="","",IF(C42="","",申込必要事項!$D$4))</f>
        <v/>
      </c>
      <c r="F42" s="76" t="str">
        <f>IF($B42="","",VLOOKUP($B42,ナンバー!$I$3:$M$250,5))</f>
        <v/>
      </c>
      <c r="G42" s="247"/>
      <c r="H42" s="248"/>
      <c r="I42" s="188"/>
      <c r="J42" s="189"/>
      <c r="K42" s="164"/>
      <c r="L42" s="165"/>
      <c r="M42" s="217"/>
      <c r="N42" s="218"/>
      <c r="O42" s="217"/>
      <c r="P42" s="219"/>
      <c r="Q42" s="42"/>
      <c r="Y42" s="2" t="str">
        <f t="shared" si="7"/>
        <v/>
      </c>
      <c r="Z42" s="2" t="str">
        <f t="shared" si="8"/>
        <v/>
      </c>
    </row>
    <row r="43" spans="1:26" ht="17.25" customHeight="1" x14ac:dyDescent="0.15">
      <c r="A43" s="138">
        <v>31</v>
      </c>
      <c r="B43" s="139"/>
      <c r="C43" s="76" t="str">
        <f>IF($B43="","",VLOOKUP($B43,ナンバー!$I$3:$M$250,2))</f>
        <v/>
      </c>
      <c r="D43" s="76" t="str">
        <f>IF($B43="","",VLOOKUP($B43,ナンバー!$I$3:$M$250,3))</f>
        <v/>
      </c>
      <c r="E43" s="76" t="str">
        <f>IF(申込必要事項!$D$4="","",IF(C43="","",申込必要事項!$D$4))</f>
        <v/>
      </c>
      <c r="F43" s="76" t="str">
        <f>IF($B43="","",VLOOKUP($B43,ナンバー!$I$3:$M$250,5))</f>
        <v/>
      </c>
      <c r="G43" s="247"/>
      <c r="H43" s="248"/>
      <c r="I43" s="188"/>
      <c r="J43" s="189"/>
      <c r="K43" s="164"/>
      <c r="L43" s="165"/>
      <c r="M43" s="217"/>
      <c r="N43" s="218"/>
      <c r="O43" s="217"/>
      <c r="P43" s="219"/>
      <c r="Q43" s="42"/>
      <c r="Y43" s="2" t="str">
        <f t="shared" si="7"/>
        <v/>
      </c>
      <c r="Z43" s="2" t="str">
        <f t="shared" si="8"/>
        <v/>
      </c>
    </row>
    <row r="44" spans="1:26" ht="17.25" customHeight="1" x14ac:dyDescent="0.15">
      <c r="A44" s="138">
        <v>32</v>
      </c>
      <c r="B44" s="139"/>
      <c r="C44" s="76" t="str">
        <f>IF($B44="","",VLOOKUP($B44,ナンバー!$I$3:$M$250,2))</f>
        <v/>
      </c>
      <c r="D44" s="76" t="str">
        <f>IF($B44="","",VLOOKUP($B44,ナンバー!$I$3:$M$250,3))</f>
        <v/>
      </c>
      <c r="E44" s="76" t="str">
        <f>IF(申込必要事項!$D$4="","",IF(C44="","",申込必要事項!$D$4))</f>
        <v/>
      </c>
      <c r="F44" s="76" t="str">
        <f>IF($B44="","",VLOOKUP($B44,ナンバー!$I$3:$M$250,5))</f>
        <v/>
      </c>
      <c r="G44" s="247"/>
      <c r="H44" s="248"/>
      <c r="I44" s="188"/>
      <c r="J44" s="189"/>
      <c r="K44" s="164"/>
      <c r="L44" s="165"/>
      <c r="M44" s="217"/>
      <c r="N44" s="218"/>
      <c r="O44" s="217"/>
      <c r="P44" s="219"/>
      <c r="Q44" s="42"/>
      <c r="Y44" s="2" t="str">
        <f t="shared" si="7"/>
        <v/>
      </c>
      <c r="Z44" s="2" t="str">
        <f t="shared" si="8"/>
        <v/>
      </c>
    </row>
    <row r="45" spans="1:26" ht="17.25" customHeight="1" x14ac:dyDescent="0.15">
      <c r="A45" s="138">
        <v>33</v>
      </c>
      <c r="B45" s="139"/>
      <c r="C45" s="76" t="str">
        <f>IF($B45="","",VLOOKUP($B45,ナンバー!$I$3:$M$250,2))</f>
        <v/>
      </c>
      <c r="D45" s="76" t="str">
        <f>IF($B45="","",VLOOKUP($B45,ナンバー!$I$3:$M$250,3))</f>
        <v/>
      </c>
      <c r="E45" s="76" t="str">
        <f>IF(申込必要事項!$D$4="","",IF(C45="","",申込必要事項!$D$4))</f>
        <v/>
      </c>
      <c r="F45" s="76" t="str">
        <f>IF($B45="","",VLOOKUP($B45,ナンバー!$I$3:$M$250,5))</f>
        <v/>
      </c>
      <c r="G45" s="247"/>
      <c r="H45" s="248"/>
      <c r="I45" s="188"/>
      <c r="J45" s="189"/>
      <c r="K45" s="164"/>
      <c r="L45" s="165"/>
      <c r="M45" s="217"/>
      <c r="N45" s="218"/>
      <c r="O45" s="217"/>
      <c r="P45" s="219"/>
      <c r="Q45" s="42"/>
      <c r="Y45" s="2" t="str">
        <f t="shared" si="7"/>
        <v/>
      </c>
      <c r="Z45" s="2" t="str">
        <f t="shared" si="8"/>
        <v/>
      </c>
    </row>
    <row r="46" spans="1:26" ht="17.25" customHeight="1" x14ac:dyDescent="0.15">
      <c r="A46" s="138">
        <v>34</v>
      </c>
      <c r="B46" s="139"/>
      <c r="C46" s="76" t="str">
        <f>IF($B46="","",VLOOKUP($B46,ナンバー!$I$3:$M$250,2))</f>
        <v/>
      </c>
      <c r="D46" s="76" t="str">
        <f>IF($B46="","",VLOOKUP($B46,ナンバー!$I$3:$M$250,3))</f>
        <v/>
      </c>
      <c r="E46" s="76" t="str">
        <f>IF(申込必要事項!$D$4="","",IF(C46="","",申込必要事項!$D$4))</f>
        <v/>
      </c>
      <c r="F46" s="76" t="str">
        <f>IF($B46="","",VLOOKUP($B46,ナンバー!$I$3:$M$250,5))</f>
        <v/>
      </c>
      <c r="G46" s="247"/>
      <c r="H46" s="248"/>
      <c r="I46" s="188"/>
      <c r="J46" s="189"/>
      <c r="K46" s="164"/>
      <c r="L46" s="165"/>
      <c r="M46" s="217"/>
      <c r="N46" s="218"/>
      <c r="O46" s="217"/>
      <c r="P46" s="219"/>
      <c r="Q46" s="42"/>
      <c r="Y46" s="2" t="str">
        <f t="shared" si="7"/>
        <v/>
      </c>
      <c r="Z46" s="2" t="str">
        <f t="shared" si="8"/>
        <v/>
      </c>
    </row>
    <row r="47" spans="1:26" ht="17.25" customHeight="1" x14ac:dyDescent="0.15">
      <c r="A47" s="138">
        <v>35</v>
      </c>
      <c r="B47" s="139"/>
      <c r="C47" s="76" t="str">
        <f>IF($B47="","",VLOOKUP($B47,ナンバー!$I$3:$M$250,2))</f>
        <v/>
      </c>
      <c r="D47" s="76" t="str">
        <f>IF($B47="","",VLOOKUP($B47,ナンバー!$I$3:$M$250,3))</f>
        <v/>
      </c>
      <c r="E47" s="76" t="str">
        <f>IF(申込必要事項!$D$4="","",IF(C47="","",申込必要事項!$D$4))</f>
        <v/>
      </c>
      <c r="F47" s="76" t="str">
        <f>IF($B47="","",VLOOKUP($B47,ナンバー!$I$3:$M$250,5))</f>
        <v/>
      </c>
      <c r="G47" s="247"/>
      <c r="H47" s="248"/>
      <c r="I47" s="188"/>
      <c r="J47" s="189"/>
      <c r="K47" s="164"/>
      <c r="L47" s="165"/>
      <c r="M47" s="217"/>
      <c r="N47" s="218"/>
      <c r="O47" s="217"/>
      <c r="P47" s="219"/>
      <c r="Q47" s="42"/>
      <c r="Y47" s="2" t="str">
        <f t="shared" si="7"/>
        <v/>
      </c>
      <c r="Z47" s="2" t="str">
        <f t="shared" si="8"/>
        <v/>
      </c>
    </row>
    <row r="48" spans="1:26" ht="17.25" customHeight="1" x14ac:dyDescent="0.15">
      <c r="A48" s="138">
        <v>36</v>
      </c>
      <c r="B48" s="139"/>
      <c r="C48" s="76" t="str">
        <f>IF($B48="","",VLOOKUP($B48,ナンバー!$I$3:$M$250,2))</f>
        <v/>
      </c>
      <c r="D48" s="76" t="str">
        <f>IF($B48="","",VLOOKUP($B48,ナンバー!$I$3:$M$250,3))</f>
        <v/>
      </c>
      <c r="E48" s="76" t="str">
        <f>IF(申込必要事項!$D$4="","",IF(C48="","",申込必要事項!$D$4))</f>
        <v/>
      </c>
      <c r="F48" s="76" t="str">
        <f>IF($B48="","",VLOOKUP($B48,ナンバー!$I$3:$M$250,5))</f>
        <v/>
      </c>
      <c r="G48" s="247"/>
      <c r="H48" s="248"/>
      <c r="I48" s="188"/>
      <c r="J48" s="189"/>
      <c r="K48" s="164"/>
      <c r="L48" s="165"/>
      <c r="M48" s="217"/>
      <c r="N48" s="218"/>
      <c r="O48" s="217"/>
      <c r="P48" s="219"/>
      <c r="Q48" s="42"/>
      <c r="Y48" s="2" t="str">
        <f t="shared" si="7"/>
        <v/>
      </c>
      <c r="Z48" s="2" t="str">
        <f t="shared" si="8"/>
        <v/>
      </c>
    </row>
    <row r="49" spans="1:26" ht="17.25" customHeight="1" x14ac:dyDescent="0.15">
      <c r="A49" s="138">
        <v>37</v>
      </c>
      <c r="B49" s="139"/>
      <c r="C49" s="76" t="str">
        <f>IF($B49="","",VLOOKUP($B49,ナンバー!$I$3:$M$250,2))</f>
        <v/>
      </c>
      <c r="D49" s="76" t="str">
        <f>IF($B49="","",VLOOKUP($B49,ナンバー!$I$3:$M$250,3))</f>
        <v/>
      </c>
      <c r="E49" s="76" t="str">
        <f>IF(申込必要事項!$D$4="","",IF(C49="","",申込必要事項!$D$4))</f>
        <v/>
      </c>
      <c r="F49" s="76" t="str">
        <f>IF($B49="","",VLOOKUP($B49,ナンバー!$I$3:$M$250,5))</f>
        <v/>
      </c>
      <c r="G49" s="247"/>
      <c r="H49" s="248"/>
      <c r="I49" s="188"/>
      <c r="J49" s="189"/>
      <c r="K49" s="164"/>
      <c r="L49" s="165"/>
      <c r="M49" s="217"/>
      <c r="N49" s="218"/>
      <c r="O49" s="217"/>
      <c r="P49" s="219"/>
      <c r="Q49" s="42"/>
      <c r="Y49" s="2" t="str">
        <f t="shared" si="7"/>
        <v/>
      </c>
      <c r="Z49" s="2" t="str">
        <f t="shared" si="8"/>
        <v/>
      </c>
    </row>
    <row r="50" spans="1:26" ht="17.25" customHeight="1" x14ac:dyDescent="0.15">
      <c r="A50" s="138">
        <v>38</v>
      </c>
      <c r="B50" s="139"/>
      <c r="C50" s="76" t="str">
        <f>IF($B50="","",VLOOKUP($B50,ナンバー!$I$3:$M$250,2))</f>
        <v/>
      </c>
      <c r="D50" s="76" t="str">
        <f>IF($B50="","",VLOOKUP($B50,ナンバー!$I$3:$M$250,3))</f>
        <v/>
      </c>
      <c r="E50" s="76" t="str">
        <f>IF(申込必要事項!$D$4="","",IF(C50="","",申込必要事項!$D$4))</f>
        <v/>
      </c>
      <c r="F50" s="76" t="str">
        <f>IF($B50="","",VLOOKUP($B50,ナンバー!$I$3:$M$250,5))</f>
        <v/>
      </c>
      <c r="G50" s="247"/>
      <c r="H50" s="248"/>
      <c r="I50" s="188"/>
      <c r="J50" s="189"/>
      <c r="K50" s="164"/>
      <c r="L50" s="165"/>
      <c r="M50" s="217"/>
      <c r="N50" s="218"/>
      <c r="O50" s="217"/>
      <c r="P50" s="219"/>
      <c r="Q50" s="42"/>
      <c r="Y50" s="2" t="str">
        <f t="shared" si="7"/>
        <v/>
      </c>
      <c r="Z50" s="2" t="str">
        <f t="shared" si="8"/>
        <v/>
      </c>
    </row>
    <row r="51" spans="1:26" ht="17.25" customHeight="1" x14ac:dyDescent="0.15">
      <c r="A51" s="138">
        <v>39</v>
      </c>
      <c r="B51" s="139"/>
      <c r="C51" s="76" t="str">
        <f>IF($B51="","",VLOOKUP($B51,ナンバー!$I$3:$M$250,2))</f>
        <v/>
      </c>
      <c r="D51" s="76" t="str">
        <f>IF($B51="","",VLOOKUP($B51,ナンバー!$I$3:$M$250,3))</f>
        <v/>
      </c>
      <c r="E51" s="76" t="str">
        <f>IF(申込必要事項!$D$4="","",IF(C51="","",申込必要事項!$D$4))</f>
        <v/>
      </c>
      <c r="F51" s="76" t="str">
        <f>IF($B51="","",VLOOKUP($B51,ナンバー!$I$3:$M$250,5))</f>
        <v/>
      </c>
      <c r="G51" s="247"/>
      <c r="H51" s="248"/>
      <c r="I51" s="188"/>
      <c r="J51" s="189"/>
      <c r="K51" s="164"/>
      <c r="L51" s="165"/>
      <c r="M51" s="217"/>
      <c r="N51" s="218"/>
      <c r="O51" s="217"/>
      <c r="P51" s="219"/>
      <c r="Q51" s="42"/>
      <c r="Y51" s="2" t="str">
        <f t="shared" si="7"/>
        <v/>
      </c>
      <c r="Z51" s="2" t="str">
        <f t="shared" si="8"/>
        <v/>
      </c>
    </row>
    <row r="52" spans="1:26" ht="17.25" customHeight="1" x14ac:dyDescent="0.15">
      <c r="A52" s="138">
        <v>40</v>
      </c>
      <c r="B52" s="139"/>
      <c r="C52" s="76" t="str">
        <f>IF($B52="","",VLOOKUP($B52,ナンバー!$I$3:$M$250,2))</f>
        <v/>
      </c>
      <c r="D52" s="76" t="str">
        <f>IF($B52="","",VLOOKUP($B52,ナンバー!$I$3:$M$250,3))</f>
        <v/>
      </c>
      <c r="E52" s="76" t="str">
        <f>IF(申込必要事項!$D$4="","",IF(C52="","",申込必要事項!$D$4))</f>
        <v/>
      </c>
      <c r="F52" s="76" t="str">
        <f>IF($B52="","",VLOOKUP($B52,ナンバー!$I$3:$M$250,5))</f>
        <v/>
      </c>
      <c r="G52" s="247"/>
      <c r="H52" s="248"/>
      <c r="I52" s="188"/>
      <c r="J52" s="189"/>
      <c r="K52" s="164"/>
      <c r="L52" s="165"/>
      <c r="M52" s="217"/>
      <c r="N52" s="218"/>
      <c r="O52" s="217"/>
      <c r="P52" s="219"/>
      <c r="Q52" s="42"/>
      <c r="Y52" s="2" t="str">
        <f t="shared" si="7"/>
        <v/>
      </c>
      <c r="Z52" s="2" t="str">
        <f t="shared" si="8"/>
        <v/>
      </c>
    </row>
    <row r="53" spans="1:26" ht="12" customHeight="1" x14ac:dyDescent="0.15"/>
    <row r="54" spans="1:26" ht="18.75" customHeight="1" x14ac:dyDescent="0.15">
      <c r="F54" s="35"/>
    </row>
    <row r="55" spans="1:26" ht="18.75" customHeight="1" x14ac:dyDescent="0.15">
      <c r="F55" s="35"/>
    </row>
    <row r="56" spans="1:26" ht="18.75" customHeight="1" x14ac:dyDescent="0.15">
      <c r="F56" s="35"/>
    </row>
    <row r="57" spans="1:26" ht="17.25" customHeight="1" x14ac:dyDescent="0.15">
      <c r="F57" s="35"/>
    </row>
  </sheetData>
  <sheetProtection sheet="1" selectLockedCells="1"/>
  <mergeCells count="18">
    <mergeCell ref="K10:L10"/>
    <mergeCell ref="M10:P10"/>
    <mergeCell ref="G12:P12"/>
    <mergeCell ref="A3:B3"/>
    <mergeCell ref="C3:D3"/>
    <mergeCell ref="G3:H3"/>
    <mergeCell ref="I3:O3"/>
    <mergeCell ref="B10:C10"/>
    <mergeCell ref="D8:E8"/>
    <mergeCell ref="H8:I8"/>
    <mergeCell ref="G10:H10"/>
    <mergeCell ref="I10:J10"/>
    <mergeCell ref="B12:F12"/>
    <mergeCell ref="A1:B1"/>
    <mergeCell ref="C1:E1"/>
    <mergeCell ref="G1:H1"/>
    <mergeCell ref="L1:O1"/>
    <mergeCell ref="C2:E2"/>
  </mergeCells>
  <phoneticPr fontId="51"/>
  <conditionalFormatting sqref="C3:D3 G3:H3">
    <cfRule type="expression" dxfId="14" priority="6" stopIfTrue="1">
      <formula>NOT(ISERROR(SEARCH("0",C3)))</formula>
    </cfRule>
  </conditionalFormatting>
  <conditionalFormatting sqref="E13:E52">
    <cfRule type="expression" dxfId="13" priority="1" stopIfTrue="1">
      <formula>NOT(ISERROR(SEARCH("0",E13)))</formula>
    </cfRule>
  </conditionalFormatting>
  <dataValidations count="10">
    <dataValidation imeMode="halfKatakana" allowBlank="1" showInputMessage="1" showErrorMessage="1" sqref="D13:D52" xr:uid="{00000000-0002-0000-0700-000000000000}"/>
    <dataValidation type="list" allowBlank="1" showInputMessage="1" showErrorMessage="1" sqref="Q14:Q52 M13:M52" xr:uid="{00000000-0002-0000-0700-000001000000}">
      <formula1>"○"</formula1>
    </dataValidation>
    <dataValidation imeMode="on" allowBlank="1" showInputMessage="1" showErrorMessage="1" sqref="C13:C52 E13:E52" xr:uid="{00000000-0002-0000-0700-000002000000}"/>
    <dataValidation imeMode="disabled" allowBlank="1" showInputMessage="1" showErrorMessage="1" sqref="L13:L52 H13:H52 J13:J52" xr:uid="{00000000-0002-0000-0700-000003000000}"/>
    <dataValidation type="list" allowBlank="1" showInputMessage="1" showErrorMessage="1" sqref="G13:G52" xr:uid="{00000000-0002-0000-0700-000004000000}">
      <formula1>$S$12:$S$29</formula1>
    </dataValidation>
    <dataValidation type="list" allowBlank="1" showInputMessage="1" showErrorMessage="1" error="入力が正しくありません_x000d_" sqref="I13:I52" xr:uid="{00000000-0002-0000-0700-000005000000}">
      <formula1>$S$12:$S$29</formula1>
    </dataValidation>
    <dataValidation type="list" allowBlank="1" showInputMessage="1" showErrorMessage="1" sqref="K13:K52" xr:uid="{00000000-0002-0000-0700-000006000000}">
      <formula1>$S$30:$S$33</formula1>
    </dataValidation>
    <dataValidation imeMode="off" allowBlank="1" showErrorMessage="1" sqref="P13:P52" xr:uid="{00000000-0002-0000-0700-000007000000}"/>
    <dataValidation imeMode="off" allowBlank="1" showInputMessage="1" showErrorMessage="1" sqref="N13:N52" xr:uid="{00000000-0002-0000-0700-000008000000}"/>
    <dataValidation type="list" allowBlank="1" showErrorMessage="1" sqref="O13:O52" xr:uid="{00000000-0002-0000-0700-000009000000}">
      <formula1>"○"</formula1>
    </dataValidation>
  </dataValidations>
  <printOptions horizontalCentered="1"/>
  <pageMargins left="0.38958333333333334" right="0.38958333333333334" top="0.75" bottom="0.15972222222222221" header="0.35" footer="0.23958333333333334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P37"/>
  <sheetViews>
    <sheetView zoomScale="80" zoomScaleNormal="80" workbookViewId="0">
      <selection activeCell="K17" sqref="K17"/>
    </sheetView>
  </sheetViews>
  <sheetFormatPr defaultColWidth="9" defaultRowHeight="13.5" x14ac:dyDescent="0.15"/>
  <cols>
    <col min="1" max="1" width="9" style="212"/>
    <col min="2" max="2" width="17.75" style="212" customWidth="1"/>
    <col min="3" max="4" width="5.5" style="212" bestFit="1" customWidth="1"/>
    <col min="5" max="5" width="11.25" style="212" customWidth="1"/>
    <col min="6" max="6" width="11.25" style="212" bestFit="1" customWidth="1"/>
    <col min="7" max="8" width="9" style="212"/>
    <col min="9" max="9" width="17.75" style="212" customWidth="1"/>
    <col min="10" max="11" width="5.5" style="212" bestFit="1" customWidth="1"/>
    <col min="12" max="12" width="11.25" style="212" customWidth="1"/>
    <col min="13" max="13" width="11.25" style="212" hidden="1" customWidth="1"/>
    <col min="14" max="16" width="9" style="212" hidden="1" customWidth="1"/>
    <col min="17" max="17" width="9" style="212" customWidth="1"/>
    <col min="18" max="16384" width="9" style="212"/>
  </cols>
  <sheetData>
    <row r="1" spans="1:6" ht="14.25" x14ac:dyDescent="0.15">
      <c r="A1" s="290" t="s">
        <v>385</v>
      </c>
    </row>
    <row r="3" spans="1:6" x14ac:dyDescent="0.15">
      <c r="A3" s="214"/>
      <c r="B3" s="213" t="s">
        <v>188</v>
      </c>
      <c r="C3" s="213" t="s">
        <v>189</v>
      </c>
      <c r="D3" s="213" t="s">
        <v>190</v>
      </c>
      <c r="E3" s="213" t="s">
        <v>191</v>
      </c>
      <c r="F3" s="213" t="s">
        <v>395</v>
      </c>
    </row>
    <row r="4" spans="1:6" ht="18" customHeight="1" x14ac:dyDescent="0.15">
      <c r="A4" s="213">
        <v>1</v>
      </c>
      <c r="B4" s="214"/>
      <c r="C4" s="214"/>
      <c r="D4" s="214"/>
      <c r="E4" s="214"/>
      <c r="F4" s="214"/>
    </row>
    <row r="5" spans="1:6" ht="18" customHeight="1" x14ac:dyDescent="0.15">
      <c r="A5" s="213">
        <v>2</v>
      </c>
      <c r="B5" s="214"/>
      <c r="C5" s="214"/>
      <c r="D5" s="214"/>
      <c r="E5" s="214"/>
      <c r="F5" s="214"/>
    </row>
    <row r="6" spans="1:6" ht="18" customHeight="1" x14ac:dyDescent="0.15">
      <c r="A6" s="213">
        <v>3</v>
      </c>
      <c r="B6" s="214"/>
      <c r="C6" s="214"/>
      <c r="D6" s="214"/>
      <c r="E6" s="214"/>
      <c r="F6" s="214"/>
    </row>
    <row r="7" spans="1:6" ht="18" customHeight="1" x14ac:dyDescent="0.15">
      <c r="A7" s="213">
        <v>4</v>
      </c>
      <c r="B7" s="214"/>
      <c r="C7" s="214"/>
      <c r="D7" s="214"/>
      <c r="E7" s="214"/>
      <c r="F7" s="214"/>
    </row>
    <row r="8" spans="1:6" ht="18" customHeight="1" x14ac:dyDescent="0.15">
      <c r="A8" s="213">
        <v>5</v>
      </c>
      <c r="B8" s="214"/>
      <c r="C8" s="214"/>
      <c r="D8" s="214"/>
      <c r="E8" s="214"/>
      <c r="F8" s="214"/>
    </row>
    <row r="9" spans="1:6" ht="18" customHeight="1" x14ac:dyDescent="0.15">
      <c r="A9" s="213">
        <v>6</v>
      </c>
      <c r="B9" s="214"/>
      <c r="C9" s="214"/>
      <c r="D9" s="214"/>
      <c r="E9" s="214"/>
      <c r="F9" s="214"/>
    </row>
    <row r="10" spans="1:6" ht="18" customHeight="1" x14ac:dyDescent="0.15">
      <c r="A10" s="213">
        <v>7</v>
      </c>
      <c r="B10" s="214"/>
      <c r="C10" s="214"/>
      <c r="D10" s="214"/>
      <c r="E10" s="214"/>
      <c r="F10" s="214"/>
    </row>
    <row r="11" spans="1:6" ht="18" customHeight="1" x14ac:dyDescent="0.15">
      <c r="A11" s="213">
        <v>8</v>
      </c>
      <c r="B11" s="214"/>
      <c r="C11" s="214"/>
      <c r="D11" s="214"/>
      <c r="E11" s="214"/>
      <c r="F11" s="214"/>
    </row>
    <row r="12" spans="1:6" ht="18" customHeight="1" x14ac:dyDescent="0.15">
      <c r="A12" s="213">
        <v>9</v>
      </c>
      <c r="B12" s="214"/>
      <c r="C12" s="214"/>
      <c r="D12" s="214"/>
      <c r="E12" s="214"/>
      <c r="F12" s="214"/>
    </row>
    <row r="13" spans="1:6" ht="18" customHeight="1" x14ac:dyDescent="0.15">
      <c r="A13" s="213">
        <v>10</v>
      </c>
      <c r="B13" s="214"/>
      <c r="C13" s="214"/>
      <c r="D13" s="214"/>
      <c r="E13" s="214"/>
      <c r="F13" s="214"/>
    </row>
    <row r="14" spans="1:6" ht="18" customHeight="1" x14ac:dyDescent="0.15">
      <c r="A14" s="213">
        <v>11</v>
      </c>
      <c r="B14" s="214"/>
      <c r="C14" s="214"/>
      <c r="D14" s="214"/>
      <c r="E14" s="214"/>
      <c r="F14" s="214"/>
    </row>
    <row r="15" spans="1:6" ht="18" customHeight="1" x14ac:dyDescent="0.15">
      <c r="A15" s="213">
        <v>12</v>
      </c>
      <c r="B15" s="214"/>
      <c r="C15" s="214"/>
      <c r="D15" s="214"/>
      <c r="E15" s="214"/>
      <c r="F15" s="214"/>
    </row>
    <row r="16" spans="1:6" ht="18" customHeight="1" x14ac:dyDescent="0.15">
      <c r="A16" s="213">
        <v>13</v>
      </c>
      <c r="B16" s="214"/>
      <c r="C16" s="214"/>
      <c r="D16" s="214"/>
      <c r="E16" s="214"/>
      <c r="F16" s="214"/>
    </row>
    <row r="17" spans="1:16" ht="18" customHeight="1" x14ac:dyDescent="0.15">
      <c r="A17" s="213">
        <v>14</v>
      </c>
      <c r="B17" s="214"/>
      <c r="C17" s="214"/>
      <c r="D17" s="214"/>
      <c r="E17" s="214"/>
      <c r="F17" s="214"/>
    </row>
    <row r="18" spans="1:16" ht="18" customHeight="1" x14ac:dyDescent="0.15">
      <c r="A18" s="213">
        <v>15</v>
      </c>
      <c r="B18" s="214"/>
      <c r="C18" s="214"/>
      <c r="D18" s="214"/>
      <c r="E18" s="214"/>
      <c r="F18" s="214"/>
    </row>
    <row r="21" spans="1:16" ht="14.25" x14ac:dyDescent="0.15">
      <c r="A21" s="290" t="s">
        <v>386</v>
      </c>
      <c r="M21" s="212">
        <v>1</v>
      </c>
      <c r="N21" s="212" t="s">
        <v>396</v>
      </c>
      <c r="O21" s="212" t="s">
        <v>398</v>
      </c>
      <c r="P21" s="212" t="s">
        <v>400</v>
      </c>
    </row>
    <row r="22" spans="1:16" x14ac:dyDescent="0.15">
      <c r="M22" s="212">
        <v>2</v>
      </c>
      <c r="N22" s="212" t="s">
        <v>397</v>
      </c>
      <c r="O22" s="212" t="s">
        <v>399</v>
      </c>
      <c r="P22" s="212" t="s">
        <v>401</v>
      </c>
    </row>
    <row r="23" spans="1:16" x14ac:dyDescent="0.15">
      <c r="A23" s="214"/>
      <c r="B23" s="213" t="s">
        <v>188</v>
      </c>
      <c r="C23" s="213" t="s">
        <v>189</v>
      </c>
      <c r="D23" s="213" t="s">
        <v>190</v>
      </c>
      <c r="E23" s="213" t="s">
        <v>191</v>
      </c>
      <c r="F23" s="213" t="s">
        <v>192</v>
      </c>
      <c r="M23" s="212">
        <v>3</v>
      </c>
      <c r="O23" s="212" t="s">
        <v>671</v>
      </c>
      <c r="P23" s="212" t="s">
        <v>402</v>
      </c>
    </row>
    <row r="24" spans="1:16" ht="18" customHeight="1" x14ac:dyDescent="0.15">
      <c r="A24" s="213">
        <v>1</v>
      </c>
      <c r="B24" s="214"/>
      <c r="C24" s="214"/>
      <c r="D24" s="214"/>
      <c r="E24" s="214"/>
      <c r="F24" s="214"/>
      <c r="O24" s="212" t="s">
        <v>193</v>
      </c>
    </row>
    <row r="25" spans="1:16" ht="18" customHeight="1" x14ac:dyDescent="0.15">
      <c r="A25" s="213">
        <v>2</v>
      </c>
      <c r="B25" s="214"/>
      <c r="C25" s="214"/>
      <c r="D25" s="214"/>
      <c r="E25" s="214"/>
      <c r="F25" s="214"/>
    </row>
    <row r="26" spans="1:16" ht="18" customHeight="1" x14ac:dyDescent="0.15">
      <c r="A26" s="213">
        <v>3</v>
      </c>
      <c r="B26" s="214"/>
      <c r="C26" s="214"/>
      <c r="D26" s="214"/>
      <c r="E26" s="214"/>
      <c r="F26" s="214"/>
    </row>
    <row r="27" spans="1:16" ht="18" customHeight="1" x14ac:dyDescent="0.15">
      <c r="A27" s="213">
        <v>4</v>
      </c>
      <c r="B27" s="214"/>
      <c r="C27" s="214"/>
      <c r="D27" s="214"/>
      <c r="E27" s="214"/>
      <c r="F27" s="214"/>
    </row>
    <row r="28" spans="1:16" ht="18" customHeight="1" x14ac:dyDescent="0.15">
      <c r="A28" s="213">
        <v>5</v>
      </c>
      <c r="B28" s="214"/>
      <c r="C28" s="214"/>
      <c r="D28" s="214"/>
      <c r="E28" s="214"/>
      <c r="F28" s="214"/>
    </row>
    <row r="29" spans="1:16" ht="18" customHeight="1" x14ac:dyDescent="0.15">
      <c r="A29" s="213">
        <v>6</v>
      </c>
      <c r="B29" s="214"/>
      <c r="C29" s="214"/>
      <c r="D29" s="214"/>
      <c r="E29" s="214"/>
      <c r="F29" s="214"/>
    </row>
    <row r="30" spans="1:16" ht="18" customHeight="1" x14ac:dyDescent="0.15">
      <c r="A30" s="213">
        <v>7</v>
      </c>
      <c r="B30" s="214"/>
      <c r="C30" s="214"/>
      <c r="D30" s="214"/>
      <c r="E30" s="214"/>
      <c r="F30" s="214"/>
    </row>
    <row r="31" spans="1:16" ht="18" customHeight="1" x14ac:dyDescent="0.15">
      <c r="A31" s="213">
        <v>8</v>
      </c>
      <c r="B31" s="214"/>
      <c r="C31" s="214"/>
      <c r="D31" s="214"/>
      <c r="E31" s="214"/>
      <c r="F31" s="214"/>
    </row>
    <row r="32" spans="1:16" ht="18" customHeight="1" x14ac:dyDescent="0.15">
      <c r="A32" s="213">
        <v>9</v>
      </c>
      <c r="B32" s="214"/>
      <c r="C32" s="214"/>
      <c r="D32" s="214"/>
      <c r="E32" s="214"/>
      <c r="F32" s="214"/>
    </row>
    <row r="33" spans="1:6" ht="18" customHeight="1" x14ac:dyDescent="0.15">
      <c r="A33" s="213">
        <v>10</v>
      </c>
      <c r="B33" s="214"/>
      <c r="C33" s="214"/>
      <c r="D33" s="214"/>
      <c r="E33" s="214"/>
      <c r="F33" s="214"/>
    </row>
    <row r="36" spans="1:6" ht="18" customHeight="1" x14ac:dyDescent="0.15">
      <c r="C36" s="407" t="s">
        <v>187</v>
      </c>
      <c r="D36" s="408"/>
      <c r="E36" s="407">
        <f>申込必要事項!D4</f>
        <v>0</v>
      </c>
      <c r="F36" s="408"/>
    </row>
    <row r="37" spans="1:6" ht="18" customHeight="1" x14ac:dyDescent="0.15">
      <c r="C37" s="407" t="s">
        <v>387</v>
      </c>
      <c r="D37" s="408"/>
      <c r="E37" s="407">
        <f>申込必要事項!D6</f>
        <v>0</v>
      </c>
      <c r="F37" s="408"/>
    </row>
  </sheetData>
  <mergeCells count="4">
    <mergeCell ref="E36:F36"/>
    <mergeCell ref="C36:D36"/>
    <mergeCell ref="C37:D37"/>
    <mergeCell ref="E37:F37"/>
  </mergeCells>
  <phoneticPr fontId="51"/>
  <dataValidations count="4">
    <dataValidation type="list" allowBlank="1" showInputMessage="1" showErrorMessage="1" sqref="D4:D18 D24:D33" xr:uid="{F929947A-A8F5-4EF1-AEAB-54B5676FA030}">
      <formula1>$N$20:$N$22</formula1>
    </dataValidation>
    <dataValidation type="list" allowBlank="1" showInputMessage="1" showErrorMessage="1" sqref="C4:C18 C24:C33" xr:uid="{DDB04807-CA5A-47B6-A769-A6FAB1D2E84B}">
      <formula1>$M$20:$M$23</formula1>
    </dataValidation>
    <dataValidation type="list" allowBlank="1" showInputMessage="1" showErrorMessage="1" sqref="F4:F18 F24:F33" xr:uid="{DEDF35EA-5DF8-4491-AD05-67F8420727F5}">
      <formula1>$P$20:$P$23</formula1>
    </dataValidation>
    <dataValidation type="list" allowBlank="1" showInputMessage="1" showErrorMessage="1" sqref="E4:E18 E24:E33" xr:uid="{53F909D3-9CF1-4031-8BF7-189E2AB2C825}">
      <formula1>$O$20:$O$24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E49"/>
  <sheetViews>
    <sheetView zoomScale="90" zoomScaleNormal="90" zoomScaleSheetLayoutView="90" workbookViewId="0">
      <selection activeCell="D5" sqref="D5:G5"/>
    </sheetView>
  </sheetViews>
  <sheetFormatPr defaultColWidth="8.875" defaultRowHeight="12.75" x14ac:dyDescent="0.15"/>
  <cols>
    <col min="1" max="1" width="2.375" style="146" customWidth="1"/>
    <col min="2" max="2" width="3.625" style="146" bestFit="1" customWidth="1"/>
    <col min="3" max="3" width="7.25" style="146" customWidth="1"/>
    <col min="4" max="4" width="17.25" style="146" customWidth="1"/>
    <col min="5" max="5" width="4" style="146" customWidth="1"/>
    <col min="6" max="25" width="3.875" style="146" customWidth="1"/>
    <col min="26" max="29" width="3.75" style="146" customWidth="1"/>
    <col min="30" max="30" width="3.5" style="146" bestFit="1" customWidth="1"/>
    <col min="31" max="16384" width="8.875" style="146"/>
  </cols>
  <sheetData>
    <row r="1" spans="2:31" x14ac:dyDescent="0.15">
      <c r="B1" s="411" t="s">
        <v>38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</row>
    <row r="2" spans="2:31" ht="18.75" x14ac:dyDescent="0.15">
      <c r="B2" s="412" t="str">
        <f>申込必要事項!A1</f>
        <v>第67回十勝高等学校新人陸上競技大会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  <c r="AC2" s="412"/>
    </row>
    <row r="3" spans="2:31" ht="18.75" x14ac:dyDescent="0.15">
      <c r="C3" s="147"/>
      <c r="D3" s="147"/>
      <c r="E3" s="412" t="s">
        <v>39</v>
      </c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147"/>
      <c r="Z3" s="147"/>
      <c r="AA3" s="147"/>
      <c r="AB3" s="412"/>
      <c r="AC3" s="412"/>
    </row>
    <row r="4" spans="2:31" ht="12.75" customHeight="1" x14ac:dyDescent="0.15">
      <c r="C4" s="148"/>
      <c r="D4" s="148"/>
      <c r="E4" s="148"/>
      <c r="F4" s="148"/>
      <c r="K4" s="148"/>
      <c r="L4" s="148"/>
      <c r="M4" s="148"/>
      <c r="N4" s="148"/>
      <c r="O4" s="148"/>
      <c r="P4" s="148"/>
      <c r="Q4" s="148"/>
      <c r="R4" s="148"/>
      <c r="S4" s="148"/>
      <c r="X4" s="148"/>
      <c r="Y4" s="148"/>
      <c r="Z4" s="148"/>
      <c r="AA4" s="148"/>
      <c r="AB4" s="148"/>
      <c r="AC4" s="148"/>
    </row>
    <row r="5" spans="2:31" ht="27" customHeight="1" x14ac:dyDescent="0.15">
      <c r="B5" s="413" t="s">
        <v>11</v>
      </c>
      <c r="C5" s="413"/>
      <c r="D5" s="409">
        <f>申込必要事項!D3</f>
        <v>0</v>
      </c>
      <c r="E5" s="410"/>
      <c r="F5" s="410"/>
      <c r="G5" s="416"/>
      <c r="H5" s="414" t="s">
        <v>40</v>
      </c>
      <c r="I5" s="414"/>
      <c r="J5" s="414"/>
      <c r="K5" s="415"/>
      <c r="L5" s="409">
        <f>申込必要事項!D6</f>
        <v>0</v>
      </c>
      <c r="M5" s="410"/>
      <c r="N5" s="410"/>
      <c r="O5" s="410"/>
      <c r="P5" s="410"/>
      <c r="Q5" s="410"/>
      <c r="R5" s="410"/>
      <c r="S5" s="413" t="s">
        <v>144</v>
      </c>
      <c r="T5" s="415"/>
      <c r="U5" s="409">
        <f>申込必要事項!D7</f>
        <v>0</v>
      </c>
      <c r="V5" s="410"/>
      <c r="W5" s="410"/>
      <c r="X5" s="410"/>
      <c r="Y5" s="410"/>
      <c r="Z5" s="410"/>
      <c r="AA5" s="410"/>
      <c r="AB5" s="410"/>
      <c r="AC5" s="416"/>
      <c r="AD5" s="172"/>
    </row>
    <row r="6" spans="2:31" x14ac:dyDescent="0.15">
      <c r="B6" s="417"/>
      <c r="C6" s="419" t="s">
        <v>42</v>
      </c>
      <c r="D6" s="419" t="s">
        <v>43</v>
      </c>
      <c r="E6" s="421" t="s">
        <v>44</v>
      </c>
      <c r="F6" s="149">
        <v>1</v>
      </c>
      <c r="G6" s="149">
        <v>2</v>
      </c>
      <c r="H6" s="149">
        <v>3</v>
      </c>
      <c r="I6" s="149">
        <v>4</v>
      </c>
      <c r="J6" s="149">
        <v>5</v>
      </c>
      <c r="K6" s="149">
        <v>6</v>
      </c>
      <c r="L6" s="149">
        <v>7</v>
      </c>
      <c r="M6" s="149">
        <v>8</v>
      </c>
      <c r="N6" s="149">
        <v>9</v>
      </c>
      <c r="O6" s="149">
        <v>10</v>
      </c>
      <c r="P6" s="149">
        <v>11</v>
      </c>
      <c r="Q6" s="149">
        <v>12</v>
      </c>
      <c r="R6" s="149">
        <v>13</v>
      </c>
      <c r="S6" s="149">
        <v>14</v>
      </c>
      <c r="T6" s="149">
        <v>15</v>
      </c>
      <c r="U6" s="149">
        <v>16</v>
      </c>
      <c r="V6" s="149">
        <v>17</v>
      </c>
      <c r="W6" s="149">
        <v>18</v>
      </c>
      <c r="X6" s="149">
        <v>19</v>
      </c>
      <c r="Y6" s="204">
        <v>20</v>
      </c>
      <c r="Z6" s="201"/>
      <c r="AA6" s="166"/>
      <c r="AB6" s="166"/>
      <c r="AC6" s="166"/>
    </row>
    <row r="7" spans="2:31" ht="90.75" x14ac:dyDescent="0.15">
      <c r="B7" s="418"/>
      <c r="C7" s="420"/>
      <c r="D7" s="420"/>
      <c r="E7" s="422"/>
      <c r="F7" s="151" t="s">
        <v>45</v>
      </c>
      <c r="G7" s="151" t="s">
        <v>16</v>
      </c>
      <c r="H7" s="151" t="s">
        <v>46</v>
      </c>
      <c r="I7" s="151" t="s">
        <v>47</v>
      </c>
      <c r="J7" s="151" t="s">
        <v>48</v>
      </c>
      <c r="K7" s="151" t="s">
        <v>50</v>
      </c>
      <c r="L7" s="151" t="s">
        <v>52</v>
      </c>
      <c r="M7" s="151" t="s">
        <v>18</v>
      </c>
      <c r="N7" s="151" t="s">
        <v>53</v>
      </c>
      <c r="O7" s="151" t="s">
        <v>54</v>
      </c>
      <c r="P7" s="151" t="s">
        <v>57</v>
      </c>
      <c r="Q7" s="151" t="s">
        <v>58</v>
      </c>
      <c r="R7" s="151" t="s">
        <v>59</v>
      </c>
      <c r="S7" s="151" t="s">
        <v>60</v>
      </c>
      <c r="T7" s="151" t="s">
        <v>61</v>
      </c>
      <c r="U7" s="151" t="s">
        <v>62</v>
      </c>
      <c r="V7" s="151" t="s">
        <v>19</v>
      </c>
      <c r="W7" s="151" t="s">
        <v>63</v>
      </c>
      <c r="X7" s="156" t="s">
        <v>55</v>
      </c>
      <c r="Y7" s="205" t="s">
        <v>56</v>
      </c>
      <c r="Z7" s="202" t="s">
        <v>132</v>
      </c>
      <c r="AA7" s="167" t="s">
        <v>130</v>
      </c>
      <c r="AB7" s="167" t="s">
        <v>131</v>
      </c>
      <c r="AC7" s="167" t="s">
        <v>184</v>
      </c>
    </row>
    <row r="8" spans="2:31" ht="24" customHeight="1" x14ac:dyDescent="0.15">
      <c r="B8" s="150">
        <v>1</v>
      </c>
      <c r="C8" s="150" t="str">
        <f>IF(男入力!B13="","",男入力!B13)</f>
        <v/>
      </c>
      <c r="D8" s="150" t="str">
        <f>IF(男入力!C13="","",男入力!C13)</f>
        <v/>
      </c>
      <c r="E8" s="150" t="str">
        <f>IF(男入力!F13="","",男入力!F13)</f>
        <v/>
      </c>
      <c r="F8" s="152" t="str">
        <f>IF(OR(男入力!$G13=F$7,男入力!$I13=F$7),"●","")</f>
        <v/>
      </c>
      <c r="G8" s="152" t="str">
        <f>IF(OR(男入力!$G13=G$7,男入力!$I13=G$7),"●","")</f>
        <v/>
      </c>
      <c r="H8" s="152" t="str">
        <f>IF(OR(男入力!$G13=H$7,男入力!$I13=H$7),"●","")</f>
        <v/>
      </c>
      <c r="I8" s="152" t="str">
        <f>IF(OR(男入力!$G13=I$7,男入力!$I13=I$7),"●","")</f>
        <v/>
      </c>
      <c r="J8" s="152" t="str">
        <f>IF(OR(男入力!$G13=J$7,男入力!$I13=J$7),"●","")</f>
        <v/>
      </c>
      <c r="K8" s="152" t="str">
        <f>IF(OR(男入力!$G13=K$7,男入力!$I13=K$7),"●","")</f>
        <v/>
      </c>
      <c r="L8" s="152" t="str">
        <f>IF(OR(男入力!$G13=L$7,男入力!$I13=L$7),"●","")</f>
        <v/>
      </c>
      <c r="M8" s="152" t="str">
        <f>IF(OR(男入力!$G13=M$7,男入力!$I13=M$7),"●","")</f>
        <v/>
      </c>
      <c r="N8" s="152" t="str">
        <f>IF(OR(男入力!$G13=N$7,男入力!$I13=N$7),"●","")</f>
        <v/>
      </c>
      <c r="O8" s="152" t="str">
        <f>IF(OR(男入力!$G13=O$7,男入力!$I13=O$7),"●","")</f>
        <v/>
      </c>
      <c r="P8" s="152" t="str">
        <f>IF(OR(男入力!$G13=P$7,男入力!$I13=P$7),"●","")</f>
        <v/>
      </c>
      <c r="Q8" s="152" t="str">
        <f>IF(OR(男入力!$G13=Q$7,男入力!$I13=Q$7),"●","")</f>
        <v/>
      </c>
      <c r="R8" s="152" t="str">
        <f>IF(OR(男入力!$G13=R$7,男入力!$I13=R$7),"●","")</f>
        <v/>
      </c>
      <c r="S8" s="152" t="str">
        <f>IF(OR(男入力!$G13=S$7,男入力!$I13=S$7),"●","")</f>
        <v/>
      </c>
      <c r="T8" s="152" t="str">
        <f>IF(OR(男入力!$G13=T$7,男入力!$I13=T$7),"●","")</f>
        <v/>
      </c>
      <c r="U8" s="152" t="str">
        <f>IF(OR(男入力!$G13=U$7,男入力!$I13=U$7),"●","")</f>
        <v/>
      </c>
      <c r="V8" s="152" t="str">
        <f>IF(OR(男入力!$G13=V$7,男入力!$I13=V$7),"●","")</f>
        <v/>
      </c>
      <c r="W8" s="152" t="str">
        <f>IF(OR(男入力!$G13=W$7,男入力!$I13=W$7),"●","")</f>
        <v/>
      </c>
      <c r="X8" s="157" t="str">
        <f>IF(男入力!$M13="○","●","")</f>
        <v/>
      </c>
      <c r="Y8" s="206" t="str">
        <f>IF(男入力!$O13="○","●","")</f>
        <v/>
      </c>
      <c r="Z8" s="203" t="str">
        <f>IF(OR(男入力!$G13=Z$7,男入力!$I13=Z$7,男入力!$K13=Z$7),"●","")</f>
        <v/>
      </c>
      <c r="AA8" s="168" t="str">
        <f>IF(OR(男入力!$G13=AA$7,男入力!$I13=AA$7,男入力!$K13=AA$7),"●","")</f>
        <v/>
      </c>
      <c r="AB8" s="168" t="str">
        <f>IF(OR(男入力!$G13=AB$7,男入力!$I13=AB$7,男入力!$K13=AB$7),"●","")</f>
        <v/>
      </c>
      <c r="AC8" s="168" t="str">
        <f>IF(OR(男入力!$G13=AC$7,男入力!$I13=AC$7,男入力!$K13=AC$7),"●","")</f>
        <v/>
      </c>
      <c r="AD8" s="153" t="str">
        <f>IF(D8="","",COUNTIF(F8:W8,"●")+COUNTIF(Z8:AC8,"●"))</f>
        <v/>
      </c>
      <c r="AE8" s="146" t="str">
        <f>IF(C8="","",IF(COUNTIF(F8:Y8,"●")=0,"予選会種目がありません",""))</f>
        <v/>
      </c>
    </row>
    <row r="9" spans="2:31" ht="24" customHeight="1" x14ac:dyDescent="0.15">
      <c r="B9" s="150">
        <v>2</v>
      </c>
      <c r="C9" s="150" t="str">
        <f>IF(男入力!B14="","",男入力!B14)</f>
        <v/>
      </c>
      <c r="D9" s="150" t="str">
        <f>IF(男入力!C14="","",男入力!C14)</f>
        <v/>
      </c>
      <c r="E9" s="150" t="str">
        <f>IF(男入力!F14="","",男入力!F14)</f>
        <v/>
      </c>
      <c r="F9" s="152" t="str">
        <f>IF(OR(男入力!$G14=F$7,男入力!$I14=F$7),"●","")</f>
        <v/>
      </c>
      <c r="G9" s="152" t="str">
        <f>IF(OR(男入力!$G14=G$7,男入力!$I14=G$7),"●","")</f>
        <v/>
      </c>
      <c r="H9" s="152" t="str">
        <f>IF(OR(男入力!$G14=H$7,男入力!$I14=H$7),"●","")</f>
        <v/>
      </c>
      <c r="I9" s="152" t="str">
        <f>IF(OR(男入力!$G14=I$7,男入力!$I14=I$7),"●","")</f>
        <v/>
      </c>
      <c r="J9" s="152" t="str">
        <f>IF(OR(男入力!$G14=J$7,男入力!$I14=J$7),"●","")</f>
        <v/>
      </c>
      <c r="K9" s="152" t="str">
        <f>IF(OR(男入力!$G14=K$7,男入力!$I14=K$7),"●","")</f>
        <v/>
      </c>
      <c r="L9" s="152" t="str">
        <f>IF(OR(男入力!$G14=L$7,男入力!$I14=L$7),"●","")</f>
        <v/>
      </c>
      <c r="M9" s="152" t="str">
        <f>IF(OR(男入力!$G14=M$7,男入力!$I14=M$7),"●","")</f>
        <v/>
      </c>
      <c r="N9" s="152" t="str">
        <f>IF(OR(男入力!$G14=N$7,男入力!$I14=N$7),"●","")</f>
        <v/>
      </c>
      <c r="O9" s="152" t="str">
        <f>IF(OR(男入力!$G14=O$7,男入力!$I14=O$7),"●","")</f>
        <v/>
      </c>
      <c r="P9" s="152" t="str">
        <f>IF(OR(男入力!$G14=P$7,男入力!$I14=P$7),"●","")</f>
        <v/>
      </c>
      <c r="Q9" s="152" t="str">
        <f>IF(OR(男入力!$G14=Q$7,男入力!$I14=Q$7),"●","")</f>
        <v/>
      </c>
      <c r="R9" s="152" t="str">
        <f>IF(OR(男入力!$G14=R$7,男入力!$I14=R$7),"●","")</f>
        <v/>
      </c>
      <c r="S9" s="152" t="str">
        <f>IF(OR(男入力!$G14=S$7,男入力!$I14=S$7),"●","")</f>
        <v/>
      </c>
      <c r="T9" s="152" t="str">
        <f>IF(OR(男入力!$G14=T$7,男入力!$I14=T$7),"●","")</f>
        <v/>
      </c>
      <c r="U9" s="152" t="str">
        <f>IF(OR(男入力!$G14=U$7,男入力!$I14=U$7),"●","")</f>
        <v/>
      </c>
      <c r="V9" s="152" t="str">
        <f>IF(OR(男入力!$G14=V$7,男入力!$I14=V$7),"●","")</f>
        <v/>
      </c>
      <c r="W9" s="152" t="str">
        <f>IF(OR(男入力!$G14=W$7,男入力!$I14=W$7),"●","")</f>
        <v/>
      </c>
      <c r="X9" s="157" t="str">
        <f>IF(男入力!$M14="○","●","")</f>
        <v/>
      </c>
      <c r="Y9" s="206" t="str">
        <f>IF(男入力!$O14="○","●","")</f>
        <v/>
      </c>
      <c r="Z9" s="203" t="str">
        <f>IF(OR(男入力!$G14=Z$7,男入力!$I14=Z$7,男入力!$K14=Z$7),"●","")</f>
        <v/>
      </c>
      <c r="AA9" s="168" t="str">
        <f>IF(OR(男入力!$G14=AA$7,男入力!$I14=AA$7,男入力!$K14=AA$7),"●","")</f>
        <v/>
      </c>
      <c r="AB9" s="168" t="str">
        <f>IF(OR(男入力!$G14=AB$7,男入力!$I14=AB$7,男入力!$K14=AB$7),"●","")</f>
        <v/>
      </c>
      <c r="AC9" s="168" t="str">
        <f>IF(OR(男入力!$G14=AC$7,男入力!$I14=AC$7,男入力!$K14=AC$7),"●","")</f>
        <v/>
      </c>
      <c r="AD9" s="153" t="str">
        <f t="shared" ref="AD9:AD42" si="0">IF(D9="","",COUNTIF(F9:W9,"●")+COUNTIF(Z9:AC9,"●"))</f>
        <v/>
      </c>
      <c r="AE9" s="146" t="str">
        <f t="shared" ref="AE9:AE42" si="1">IF(C9="","",IF(COUNTIF(F9:Y9,"●")=0,"予選会種目がありません",""))</f>
        <v/>
      </c>
    </row>
    <row r="10" spans="2:31" ht="24" customHeight="1" x14ac:dyDescent="0.15">
      <c r="B10" s="150">
        <v>3</v>
      </c>
      <c r="C10" s="150" t="str">
        <f>IF(男入力!B15="","",男入力!B15)</f>
        <v/>
      </c>
      <c r="D10" s="150" t="str">
        <f>IF(男入力!C15="","",男入力!C15)</f>
        <v/>
      </c>
      <c r="E10" s="150" t="str">
        <f>IF(男入力!F15="","",男入力!F15)</f>
        <v/>
      </c>
      <c r="F10" s="152" t="str">
        <f>IF(OR(男入力!$G15=F$7,男入力!$I15=F$7),"●","")</f>
        <v/>
      </c>
      <c r="G10" s="152" t="str">
        <f>IF(OR(男入力!$G15=G$7,男入力!$I15=G$7),"●","")</f>
        <v/>
      </c>
      <c r="H10" s="152" t="str">
        <f>IF(OR(男入力!$G15=H$7,男入力!$I15=H$7),"●","")</f>
        <v/>
      </c>
      <c r="I10" s="152" t="str">
        <f>IF(OR(男入力!$G15=I$7,男入力!$I15=I$7),"●","")</f>
        <v/>
      </c>
      <c r="J10" s="152" t="str">
        <f>IF(OR(男入力!$G15=J$7,男入力!$I15=J$7),"●","")</f>
        <v/>
      </c>
      <c r="K10" s="152" t="str">
        <f>IF(OR(男入力!$G15=K$7,男入力!$I15=K$7),"●","")</f>
        <v/>
      </c>
      <c r="L10" s="152" t="str">
        <f>IF(OR(男入力!$G15=L$7,男入力!$I15=L$7),"●","")</f>
        <v/>
      </c>
      <c r="M10" s="152" t="str">
        <f>IF(OR(男入力!$G15=M$7,男入力!$I15=M$7),"●","")</f>
        <v/>
      </c>
      <c r="N10" s="152" t="str">
        <f>IF(OR(男入力!$G15=N$7,男入力!$I15=N$7),"●","")</f>
        <v/>
      </c>
      <c r="O10" s="152" t="str">
        <f>IF(OR(男入力!$G15=O$7,男入力!$I15=O$7),"●","")</f>
        <v/>
      </c>
      <c r="P10" s="152" t="str">
        <f>IF(OR(男入力!$G15=P$7,男入力!$I15=P$7),"●","")</f>
        <v/>
      </c>
      <c r="Q10" s="152" t="str">
        <f>IF(OR(男入力!$G15=Q$7,男入力!$I15=Q$7),"●","")</f>
        <v/>
      </c>
      <c r="R10" s="152" t="str">
        <f>IF(OR(男入力!$G15=R$7,男入力!$I15=R$7),"●","")</f>
        <v/>
      </c>
      <c r="S10" s="152" t="str">
        <f>IF(OR(男入力!$G15=S$7,男入力!$I15=S$7),"●","")</f>
        <v/>
      </c>
      <c r="T10" s="152" t="str">
        <f>IF(OR(男入力!$G15=T$7,男入力!$I15=T$7),"●","")</f>
        <v/>
      </c>
      <c r="U10" s="152" t="str">
        <f>IF(OR(男入力!$G15=U$7,男入力!$I15=U$7),"●","")</f>
        <v/>
      </c>
      <c r="V10" s="152" t="str">
        <f>IF(OR(男入力!$G15=V$7,男入力!$I15=V$7),"●","")</f>
        <v/>
      </c>
      <c r="W10" s="152" t="str">
        <f>IF(OR(男入力!$G15=W$7,男入力!$I15=W$7),"●","")</f>
        <v/>
      </c>
      <c r="X10" s="157" t="str">
        <f>IF(男入力!$M15="○","●","")</f>
        <v/>
      </c>
      <c r="Y10" s="206" t="str">
        <f>IF(男入力!$O15="○","●","")</f>
        <v/>
      </c>
      <c r="Z10" s="203" t="str">
        <f>IF(OR(男入力!$G15=Z$7,男入力!$I15=Z$7,男入力!$K15=Z$7),"●","")</f>
        <v/>
      </c>
      <c r="AA10" s="168" t="str">
        <f>IF(OR(男入力!$G15=AA$7,男入力!$I15=AA$7,男入力!$K15=AA$7),"●","")</f>
        <v/>
      </c>
      <c r="AB10" s="168" t="str">
        <f>IF(OR(男入力!$G15=AB$7,男入力!$I15=AB$7,男入力!$K15=AB$7),"●","")</f>
        <v/>
      </c>
      <c r="AC10" s="168" t="str">
        <f>IF(OR(男入力!$G15=AC$7,男入力!$I15=AC$7,男入力!$K15=AC$7),"●","")</f>
        <v/>
      </c>
      <c r="AD10" s="153" t="str">
        <f t="shared" si="0"/>
        <v/>
      </c>
      <c r="AE10" s="146" t="str">
        <f t="shared" si="1"/>
        <v/>
      </c>
    </row>
    <row r="11" spans="2:31" ht="24" customHeight="1" x14ac:dyDescent="0.15">
      <c r="B11" s="150">
        <v>4</v>
      </c>
      <c r="C11" s="150" t="str">
        <f>IF(男入力!B16="","",男入力!B16)</f>
        <v/>
      </c>
      <c r="D11" s="150" t="str">
        <f>IF(男入力!C16="","",男入力!C16)</f>
        <v/>
      </c>
      <c r="E11" s="150" t="str">
        <f>IF(男入力!F16="","",男入力!F16)</f>
        <v/>
      </c>
      <c r="F11" s="152" t="str">
        <f>IF(OR(男入力!$G16=F$7,男入力!$I16=F$7),"●","")</f>
        <v/>
      </c>
      <c r="G11" s="152" t="str">
        <f>IF(OR(男入力!$G16=G$7,男入力!$I16=G$7),"●","")</f>
        <v/>
      </c>
      <c r="H11" s="152" t="str">
        <f>IF(OR(男入力!$G16=H$7,男入力!$I16=H$7),"●","")</f>
        <v/>
      </c>
      <c r="I11" s="152" t="str">
        <f>IF(OR(男入力!$G16=I$7,男入力!$I16=I$7),"●","")</f>
        <v/>
      </c>
      <c r="J11" s="152" t="str">
        <f>IF(OR(男入力!$G16=J$7,男入力!$I16=J$7),"●","")</f>
        <v/>
      </c>
      <c r="K11" s="152" t="str">
        <f>IF(OR(男入力!$G16=K$7,男入力!$I16=K$7),"●","")</f>
        <v/>
      </c>
      <c r="L11" s="152" t="str">
        <f>IF(OR(男入力!$G16=L$7,男入力!$I16=L$7),"●","")</f>
        <v/>
      </c>
      <c r="M11" s="152" t="str">
        <f>IF(OR(男入力!$G16=M$7,男入力!$I16=M$7),"●","")</f>
        <v/>
      </c>
      <c r="N11" s="152" t="str">
        <f>IF(OR(男入力!$G16=N$7,男入力!$I16=N$7),"●","")</f>
        <v/>
      </c>
      <c r="O11" s="152" t="str">
        <f>IF(OR(男入力!$G16=O$7,男入力!$I16=O$7),"●","")</f>
        <v/>
      </c>
      <c r="P11" s="152" t="str">
        <f>IF(OR(男入力!$G16=P$7,男入力!$I16=P$7),"●","")</f>
        <v/>
      </c>
      <c r="Q11" s="152" t="str">
        <f>IF(OR(男入力!$G16=Q$7,男入力!$I16=Q$7),"●","")</f>
        <v/>
      </c>
      <c r="R11" s="152" t="str">
        <f>IF(OR(男入力!$G16=R$7,男入力!$I16=R$7),"●","")</f>
        <v/>
      </c>
      <c r="S11" s="152" t="str">
        <f>IF(OR(男入力!$G16=S$7,男入力!$I16=S$7),"●","")</f>
        <v/>
      </c>
      <c r="T11" s="152" t="str">
        <f>IF(OR(男入力!$G16=T$7,男入力!$I16=T$7),"●","")</f>
        <v/>
      </c>
      <c r="U11" s="152" t="str">
        <f>IF(OR(男入力!$G16=U$7,男入力!$I16=U$7),"●","")</f>
        <v/>
      </c>
      <c r="V11" s="152" t="str">
        <f>IF(OR(男入力!$G16=V$7,男入力!$I16=V$7),"●","")</f>
        <v/>
      </c>
      <c r="W11" s="152" t="str">
        <f>IF(OR(男入力!$G16=W$7,男入力!$I16=W$7),"●","")</f>
        <v/>
      </c>
      <c r="X11" s="157" t="str">
        <f>IF(男入力!$M16="○","●","")</f>
        <v/>
      </c>
      <c r="Y11" s="206" t="str">
        <f>IF(男入力!$O16="○","●","")</f>
        <v/>
      </c>
      <c r="Z11" s="203" t="str">
        <f>IF(OR(男入力!$G16=Z$7,男入力!$I16=Z$7,男入力!$K16=Z$7),"●","")</f>
        <v/>
      </c>
      <c r="AA11" s="168" t="str">
        <f>IF(OR(男入力!$G16=AA$7,男入力!$I16=AA$7,男入力!$K16=AA$7),"●","")</f>
        <v/>
      </c>
      <c r="AB11" s="168" t="str">
        <f>IF(OR(男入力!$G16=AB$7,男入力!$I16=AB$7,男入力!$K16=AB$7),"●","")</f>
        <v/>
      </c>
      <c r="AC11" s="168" t="str">
        <f>IF(OR(男入力!$G16=AC$7,男入力!$I16=AC$7,男入力!$K16=AC$7),"●","")</f>
        <v/>
      </c>
      <c r="AD11" s="153" t="str">
        <f t="shared" si="0"/>
        <v/>
      </c>
      <c r="AE11" s="146" t="str">
        <f t="shared" si="1"/>
        <v/>
      </c>
    </row>
    <row r="12" spans="2:31" ht="24" customHeight="1" x14ac:dyDescent="0.15">
      <c r="B12" s="150">
        <v>5</v>
      </c>
      <c r="C12" s="150" t="str">
        <f>IF(男入力!B17="","",男入力!B17)</f>
        <v/>
      </c>
      <c r="D12" s="150" t="str">
        <f>IF(男入力!C17="","",男入力!C17)</f>
        <v/>
      </c>
      <c r="E12" s="150" t="str">
        <f>IF(男入力!F17="","",男入力!F17)</f>
        <v/>
      </c>
      <c r="F12" s="152" t="str">
        <f>IF(OR(男入力!$G17=F$7,男入力!$I17=F$7),"●","")</f>
        <v/>
      </c>
      <c r="G12" s="152" t="str">
        <f>IF(OR(男入力!$G17=G$7,男入力!$I17=G$7),"●","")</f>
        <v/>
      </c>
      <c r="H12" s="152" t="str">
        <f>IF(OR(男入力!$G17=H$7,男入力!$I17=H$7),"●","")</f>
        <v/>
      </c>
      <c r="I12" s="152" t="str">
        <f>IF(OR(男入力!$G17=I$7,男入力!$I17=I$7),"●","")</f>
        <v/>
      </c>
      <c r="J12" s="152" t="str">
        <f>IF(OR(男入力!$G17=J$7,男入力!$I17=J$7),"●","")</f>
        <v/>
      </c>
      <c r="K12" s="152" t="str">
        <f>IF(OR(男入力!$G17=K$7,男入力!$I17=K$7),"●","")</f>
        <v/>
      </c>
      <c r="L12" s="152" t="str">
        <f>IF(OR(男入力!$G17=L$7,男入力!$I17=L$7),"●","")</f>
        <v/>
      </c>
      <c r="M12" s="152" t="str">
        <f>IF(OR(男入力!$G17=M$7,男入力!$I17=M$7),"●","")</f>
        <v/>
      </c>
      <c r="N12" s="152" t="str">
        <f>IF(OR(男入力!$G17=N$7,男入力!$I17=N$7),"●","")</f>
        <v/>
      </c>
      <c r="O12" s="152" t="str">
        <f>IF(OR(男入力!$G17=O$7,男入力!$I17=O$7),"●","")</f>
        <v/>
      </c>
      <c r="P12" s="152" t="str">
        <f>IF(OR(男入力!$G17=P$7,男入力!$I17=P$7),"●","")</f>
        <v/>
      </c>
      <c r="Q12" s="152" t="str">
        <f>IF(OR(男入力!$G17=Q$7,男入力!$I17=Q$7),"●","")</f>
        <v/>
      </c>
      <c r="R12" s="152" t="str">
        <f>IF(OR(男入力!$G17=R$7,男入力!$I17=R$7),"●","")</f>
        <v/>
      </c>
      <c r="S12" s="152" t="str">
        <f>IF(OR(男入力!$G17=S$7,男入力!$I17=S$7),"●","")</f>
        <v/>
      </c>
      <c r="T12" s="152" t="str">
        <f>IF(OR(男入力!$G17=T$7,男入力!$I17=T$7),"●","")</f>
        <v/>
      </c>
      <c r="U12" s="152" t="str">
        <f>IF(OR(男入力!$G17=U$7,男入力!$I17=U$7),"●","")</f>
        <v/>
      </c>
      <c r="V12" s="152" t="str">
        <f>IF(OR(男入力!$G17=V$7,男入力!$I17=V$7),"●","")</f>
        <v/>
      </c>
      <c r="W12" s="152" t="str">
        <f>IF(OR(男入力!$G17=W$7,男入力!$I17=W$7),"●","")</f>
        <v/>
      </c>
      <c r="X12" s="157" t="str">
        <f>IF(男入力!$M17="○","●","")</f>
        <v/>
      </c>
      <c r="Y12" s="206" t="str">
        <f>IF(男入力!$O17="○","●","")</f>
        <v/>
      </c>
      <c r="Z12" s="203" t="str">
        <f>IF(OR(男入力!$G17=Z$7,男入力!$I17=Z$7,男入力!$K17=Z$7),"●","")</f>
        <v/>
      </c>
      <c r="AA12" s="168" t="str">
        <f>IF(OR(男入力!$G17=AA$7,男入力!$I17=AA$7,男入力!$K17=AA$7),"●","")</f>
        <v/>
      </c>
      <c r="AB12" s="168" t="str">
        <f>IF(OR(男入力!$G17=AB$7,男入力!$I17=AB$7,男入力!$K17=AB$7),"●","")</f>
        <v/>
      </c>
      <c r="AC12" s="168" t="str">
        <f>IF(OR(男入力!$G17=AC$7,男入力!$I17=AC$7,男入力!$K17=AC$7),"●","")</f>
        <v/>
      </c>
      <c r="AD12" s="153" t="str">
        <f t="shared" si="0"/>
        <v/>
      </c>
      <c r="AE12" s="146" t="str">
        <f t="shared" si="1"/>
        <v/>
      </c>
    </row>
    <row r="13" spans="2:31" ht="24" customHeight="1" x14ac:dyDescent="0.15">
      <c r="B13" s="150">
        <v>6</v>
      </c>
      <c r="C13" s="150" t="str">
        <f>IF(男入力!B18="","",男入力!B18)</f>
        <v/>
      </c>
      <c r="D13" s="150" t="str">
        <f>IF(男入力!C18="","",男入力!C18)</f>
        <v/>
      </c>
      <c r="E13" s="150" t="str">
        <f>IF(男入力!F18="","",男入力!F18)</f>
        <v/>
      </c>
      <c r="F13" s="152" t="str">
        <f>IF(OR(男入力!$G18=F$7,男入力!$I18=F$7),"●","")</f>
        <v/>
      </c>
      <c r="G13" s="152" t="str">
        <f>IF(OR(男入力!$G18=G$7,男入力!$I18=G$7),"●","")</f>
        <v/>
      </c>
      <c r="H13" s="152" t="str">
        <f>IF(OR(男入力!$G18=H$7,男入力!$I18=H$7),"●","")</f>
        <v/>
      </c>
      <c r="I13" s="152" t="str">
        <f>IF(OR(男入力!$G18=I$7,男入力!$I18=I$7),"●","")</f>
        <v/>
      </c>
      <c r="J13" s="152" t="str">
        <f>IF(OR(男入力!$G18=J$7,男入力!$I18=J$7),"●","")</f>
        <v/>
      </c>
      <c r="K13" s="152" t="str">
        <f>IF(OR(男入力!$G18=K$7,男入力!$I18=K$7),"●","")</f>
        <v/>
      </c>
      <c r="L13" s="152" t="str">
        <f>IF(OR(男入力!$G18=L$7,男入力!$I18=L$7),"●","")</f>
        <v/>
      </c>
      <c r="M13" s="152" t="str">
        <f>IF(OR(男入力!$G18=M$7,男入力!$I18=M$7),"●","")</f>
        <v/>
      </c>
      <c r="N13" s="152" t="str">
        <f>IF(OR(男入力!$G18=N$7,男入力!$I18=N$7),"●","")</f>
        <v/>
      </c>
      <c r="O13" s="152" t="str">
        <f>IF(OR(男入力!$G18=O$7,男入力!$I18=O$7),"●","")</f>
        <v/>
      </c>
      <c r="P13" s="152" t="str">
        <f>IF(OR(男入力!$G18=P$7,男入力!$I18=P$7),"●","")</f>
        <v/>
      </c>
      <c r="Q13" s="152" t="str">
        <f>IF(OR(男入力!$G18=Q$7,男入力!$I18=Q$7),"●","")</f>
        <v/>
      </c>
      <c r="R13" s="152" t="str">
        <f>IF(OR(男入力!$G18=R$7,男入力!$I18=R$7),"●","")</f>
        <v/>
      </c>
      <c r="S13" s="152" t="str">
        <f>IF(OR(男入力!$G18=S$7,男入力!$I18=S$7),"●","")</f>
        <v/>
      </c>
      <c r="T13" s="152" t="str">
        <f>IF(OR(男入力!$G18=T$7,男入力!$I18=T$7),"●","")</f>
        <v/>
      </c>
      <c r="U13" s="152" t="str">
        <f>IF(OR(男入力!$G18=U$7,男入力!$I18=U$7),"●","")</f>
        <v/>
      </c>
      <c r="V13" s="152" t="str">
        <f>IF(OR(男入力!$G18=V$7,男入力!$I18=V$7),"●","")</f>
        <v/>
      </c>
      <c r="W13" s="152" t="str">
        <f>IF(OR(男入力!$G18=W$7,男入力!$I18=W$7),"●","")</f>
        <v/>
      </c>
      <c r="X13" s="157" t="str">
        <f>IF(男入力!$M18="○","●","")</f>
        <v/>
      </c>
      <c r="Y13" s="206" t="str">
        <f>IF(男入力!$O18="○","●","")</f>
        <v/>
      </c>
      <c r="Z13" s="203" t="str">
        <f>IF(OR(男入力!$G18=Z$7,男入力!$I18=Z$7,男入力!$K18=Z$7),"●","")</f>
        <v/>
      </c>
      <c r="AA13" s="168" t="str">
        <f>IF(OR(男入力!$G18=AA$7,男入力!$I18=AA$7,男入力!$K18=AA$7),"●","")</f>
        <v/>
      </c>
      <c r="AB13" s="168" t="str">
        <f>IF(OR(男入力!$G18=AB$7,男入力!$I18=AB$7,男入力!$K18=AB$7),"●","")</f>
        <v/>
      </c>
      <c r="AC13" s="168" t="str">
        <f>IF(OR(男入力!$G18=AC$7,男入力!$I18=AC$7,男入力!$K18=AC$7),"●","")</f>
        <v/>
      </c>
      <c r="AD13" s="153" t="str">
        <f t="shared" si="0"/>
        <v/>
      </c>
      <c r="AE13" s="146" t="str">
        <f t="shared" si="1"/>
        <v/>
      </c>
    </row>
    <row r="14" spans="2:31" ht="24" customHeight="1" x14ac:dyDescent="0.15">
      <c r="B14" s="150">
        <v>7</v>
      </c>
      <c r="C14" s="150" t="str">
        <f>IF(男入力!B19="","",男入力!B19)</f>
        <v/>
      </c>
      <c r="D14" s="150" t="str">
        <f>IF(男入力!C19="","",男入力!C19)</f>
        <v/>
      </c>
      <c r="E14" s="150" t="str">
        <f>IF(男入力!F19="","",男入力!F19)</f>
        <v/>
      </c>
      <c r="F14" s="152" t="str">
        <f>IF(OR(男入力!$G19=F$7,男入力!$I19=F$7),"●","")</f>
        <v/>
      </c>
      <c r="G14" s="152" t="str">
        <f>IF(OR(男入力!$G19=G$7,男入力!$I19=G$7),"●","")</f>
        <v/>
      </c>
      <c r="H14" s="152" t="str">
        <f>IF(OR(男入力!$G19=H$7,男入力!$I19=H$7),"●","")</f>
        <v/>
      </c>
      <c r="I14" s="152" t="str">
        <f>IF(OR(男入力!$G19=I$7,男入力!$I19=I$7),"●","")</f>
        <v/>
      </c>
      <c r="J14" s="152" t="str">
        <f>IF(OR(男入力!$G19=J$7,男入力!$I19=J$7),"●","")</f>
        <v/>
      </c>
      <c r="K14" s="152" t="str">
        <f>IF(OR(男入力!$G19=K$7,男入力!$I19=K$7),"●","")</f>
        <v/>
      </c>
      <c r="L14" s="152" t="str">
        <f>IF(OR(男入力!$G19=L$7,男入力!$I19=L$7),"●","")</f>
        <v/>
      </c>
      <c r="M14" s="152" t="str">
        <f>IF(OR(男入力!$G19=M$7,男入力!$I19=M$7),"●","")</f>
        <v/>
      </c>
      <c r="N14" s="152" t="str">
        <f>IF(OR(男入力!$G19=N$7,男入力!$I19=N$7),"●","")</f>
        <v/>
      </c>
      <c r="O14" s="152" t="str">
        <f>IF(OR(男入力!$G19=O$7,男入力!$I19=O$7),"●","")</f>
        <v/>
      </c>
      <c r="P14" s="152" t="str">
        <f>IF(OR(男入力!$G19=P$7,男入力!$I19=P$7),"●","")</f>
        <v/>
      </c>
      <c r="Q14" s="152" t="str">
        <f>IF(OR(男入力!$G19=Q$7,男入力!$I19=Q$7),"●","")</f>
        <v/>
      </c>
      <c r="R14" s="152" t="str">
        <f>IF(OR(男入力!$G19=R$7,男入力!$I19=R$7),"●","")</f>
        <v/>
      </c>
      <c r="S14" s="152" t="str">
        <f>IF(OR(男入力!$G19=S$7,男入力!$I19=S$7),"●","")</f>
        <v/>
      </c>
      <c r="T14" s="152" t="str">
        <f>IF(OR(男入力!$G19=T$7,男入力!$I19=T$7),"●","")</f>
        <v/>
      </c>
      <c r="U14" s="152" t="str">
        <f>IF(OR(男入力!$G19=U$7,男入力!$I19=U$7),"●","")</f>
        <v/>
      </c>
      <c r="V14" s="152" t="str">
        <f>IF(OR(男入力!$G19=V$7,男入力!$I19=V$7),"●","")</f>
        <v/>
      </c>
      <c r="W14" s="152" t="str">
        <f>IF(OR(男入力!$G19=W$7,男入力!$I19=W$7),"●","")</f>
        <v/>
      </c>
      <c r="X14" s="157" t="str">
        <f>IF(男入力!$M19="○","●","")</f>
        <v/>
      </c>
      <c r="Y14" s="206" t="str">
        <f>IF(男入力!$O19="○","●","")</f>
        <v/>
      </c>
      <c r="Z14" s="203" t="str">
        <f>IF(OR(男入力!$G19=Z$7,男入力!$I19=Z$7,男入力!$K19=Z$7),"●","")</f>
        <v/>
      </c>
      <c r="AA14" s="168" t="str">
        <f>IF(OR(男入力!$G19=AA$7,男入力!$I19=AA$7,男入力!$K19=AA$7),"●","")</f>
        <v/>
      </c>
      <c r="AB14" s="168" t="str">
        <f>IF(OR(男入力!$G19=AB$7,男入力!$I19=AB$7,男入力!$K19=AB$7),"●","")</f>
        <v/>
      </c>
      <c r="AC14" s="168" t="str">
        <f>IF(OR(男入力!$G19=AC$7,男入力!$I19=AC$7,男入力!$K19=AC$7),"●","")</f>
        <v/>
      </c>
      <c r="AD14" s="153" t="str">
        <f t="shared" si="0"/>
        <v/>
      </c>
      <c r="AE14" s="146" t="str">
        <f t="shared" si="1"/>
        <v/>
      </c>
    </row>
    <row r="15" spans="2:31" ht="24" customHeight="1" x14ac:dyDescent="0.15">
      <c r="B15" s="150">
        <v>8</v>
      </c>
      <c r="C15" s="150" t="str">
        <f>IF(男入力!B20="","",男入力!B20)</f>
        <v/>
      </c>
      <c r="D15" s="150" t="str">
        <f>IF(男入力!C20="","",男入力!C20)</f>
        <v/>
      </c>
      <c r="E15" s="150" t="str">
        <f>IF(男入力!F20="","",男入力!F20)</f>
        <v/>
      </c>
      <c r="F15" s="152" t="str">
        <f>IF(OR(男入力!$G20=F$7,男入力!$I20=F$7),"●","")</f>
        <v/>
      </c>
      <c r="G15" s="152" t="str">
        <f>IF(OR(男入力!$G20=G$7,男入力!$I20=G$7),"●","")</f>
        <v/>
      </c>
      <c r="H15" s="152" t="str">
        <f>IF(OR(男入力!$G20=H$7,男入力!$I20=H$7),"●","")</f>
        <v/>
      </c>
      <c r="I15" s="152" t="str">
        <f>IF(OR(男入力!$G20=I$7,男入力!$I20=I$7),"●","")</f>
        <v/>
      </c>
      <c r="J15" s="152" t="str">
        <f>IF(OR(男入力!$G20=J$7,男入力!$I20=J$7),"●","")</f>
        <v/>
      </c>
      <c r="K15" s="152" t="str">
        <f>IF(OR(男入力!$G20=K$7,男入力!$I20=K$7),"●","")</f>
        <v/>
      </c>
      <c r="L15" s="152" t="str">
        <f>IF(OR(男入力!$G20=L$7,男入力!$I20=L$7),"●","")</f>
        <v/>
      </c>
      <c r="M15" s="152" t="str">
        <f>IF(OR(男入力!$G20=M$7,男入力!$I20=M$7),"●","")</f>
        <v/>
      </c>
      <c r="N15" s="152" t="str">
        <f>IF(OR(男入力!$G20=N$7,男入力!$I20=N$7),"●","")</f>
        <v/>
      </c>
      <c r="O15" s="152" t="str">
        <f>IF(OR(男入力!$G20=O$7,男入力!$I20=O$7),"●","")</f>
        <v/>
      </c>
      <c r="P15" s="152" t="str">
        <f>IF(OR(男入力!$G20=P$7,男入力!$I20=P$7),"●","")</f>
        <v/>
      </c>
      <c r="Q15" s="152" t="str">
        <f>IF(OR(男入力!$G20=Q$7,男入力!$I20=Q$7),"●","")</f>
        <v/>
      </c>
      <c r="R15" s="152" t="str">
        <f>IF(OR(男入力!$G20=R$7,男入力!$I20=R$7),"●","")</f>
        <v/>
      </c>
      <c r="S15" s="152" t="str">
        <f>IF(OR(男入力!$G20=S$7,男入力!$I20=S$7),"●","")</f>
        <v/>
      </c>
      <c r="T15" s="152" t="str">
        <f>IF(OR(男入力!$G20=T$7,男入力!$I20=T$7),"●","")</f>
        <v/>
      </c>
      <c r="U15" s="152" t="str">
        <f>IF(OR(男入力!$G20=U$7,男入力!$I20=U$7),"●","")</f>
        <v/>
      </c>
      <c r="V15" s="152" t="str">
        <f>IF(OR(男入力!$G20=V$7,男入力!$I20=V$7),"●","")</f>
        <v/>
      </c>
      <c r="W15" s="152" t="str">
        <f>IF(OR(男入力!$G20=W$7,男入力!$I20=W$7),"●","")</f>
        <v/>
      </c>
      <c r="X15" s="157" t="str">
        <f>IF(男入力!$M20="○","●","")</f>
        <v/>
      </c>
      <c r="Y15" s="206" t="str">
        <f>IF(男入力!$O20="○","●","")</f>
        <v/>
      </c>
      <c r="Z15" s="203" t="str">
        <f>IF(OR(男入力!$G20=Z$7,男入力!$I20=Z$7,男入力!$K20=Z$7),"●","")</f>
        <v/>
      </c>
      <c r="AA15" s="168" t="str">
        <f>IF(OR(男入力!$G20=AA$7,男入力!$I20=AA$7,男入力!$K20=AA$7),"●","")</f>
        <v/>
      </c>
      <c r="AB15" s="168" t="str">
        <f>IF(OR(男入力!$G20=AB$7,男入力!$I20=AB$7,男入力!$K20=AB$7),"●","")</f>
        <v/>
      </c>
      <c r="AC15" s="168" t="str">
        <f>IF(OR(男入力!$G20=AC$7,男入力!$I20=AC$7,男入力!$K20=AC$7),"●","")</f>
        <v/>
      </c>
      <c r="AD15" s="153" t="str">
        <f t="shared" si="0"/>
        <v/>
      </c>
      <c r="AE15" s="146" t="str">
        <f t="shared" si="1"/>
        <v/>
      </c>
    </row>
    <row r="16" spans="2:31" ht="24" customHeight="1" x14ac:dyDescent="0.15">
      <c r="B16" s="150">
        <v>9</v>
      </c>
      <c r="C16" s="150" t="str">
        <f>IF(男入力!B21="","",男入力!B21)</f>
        <v/>
      </c>
      <c r="D16" s="150" t="str">
        <f>IF(男入力!C21="","",男入力!C21)</f>
        <v/>
      </c>
      <c r="E16" s="150" t="str">
        <f>IF(男入力!F21="","",男入力!F21)</f>
        <v/>
      </c>
      <c r="F16" s="152" t="str">
        <f>IF(OR(男入力!$G21=F$7,男入力!$I21=F$7),"●","")</f>
        <v/>
      </c>
      <c r="G16" s="152" t="str">
        <f>IF(OR(男入力!$G21=G$7,男入力!$I21=G$7),"●","")</f>
        <v/>
      </c>
      <c r="H16" s="152" t="str">
        <f>IF(OR(男入力!$G21=H$7,男入力!$I21=H$7),"●","")</f>
        <v/>
      </c>
      <c r="I16" s="152" t="str">
        <f>IF(OR(男入力!$G21=I$7,男入力!$I21=I$7),"●","")</f>
        <v/>
      </c>
      <c r="J16" s="152" t="str">
        <f>IF(OR(男入力!$G21=J$7,男入力!$I21=J$7),"●","")</f>
        <v/>
      </c>
      <c r="K16" s="152" t="str">
        <f>IF(OR(男入力!$G21=K$7,男入力!$I21=K$7),"●","")</f>
        <v/>
      </c>
      <c r="L16" s="152" t="str">
        <f>IF(OR(男入力!$G21=L$7,男入力!$I21=L$7),"●","")</f>
        <v/>
      </c>
      <c r="M16" s="152" t="str">
        <f>IF(OR(男入力!$G21=M$7,男入力!$I21=M$7),"●","")</f>
        <v/>
      </c>
      <c r="N16" s="152" t="str">
        <f>IF(OR(男入力!$G21=N$7,男入力!$I21=N$7),"●","")</f>
        <v/>
      </c>
      <c r="O16" s="152" t="str">
        <f>IF(OR(男入力!$G21=O$7,男入力!$I21=O$7),"●","")</f>
        <v/>
      </c>
      <c r="P16" s="152" t="str">
        <f>IF(OR(男入力!$G21=P$7,男入力!$I21=P$7),"●","")</f>
        <v/>
      </c>
      <c r="Q16" s="152" t="str">
        <f>IF(OR(男入力!$G21=Q$7,男入力!$I21=Q$7),"●","")</f>
        <v/>
      </c>
      <c r="R16" s="152" t="str">
        <f>IF(OR(男入力!$G21=R$7,男入力!$I21=R$7),"●","")</f>
        <v/>
      </c>
      <c r="S16" s="152" t="str">
        <f>IF(OR(男入力!$G21=S$7,男入力!$I21=S$7),"●","")</f>
        <v/>
      </c>
      <c r="T16" s="152" t="str">
        <f>IF(OR(男入力!$G21=T$7,男入力!$I21=T$7),"●","")</f>
        <v/>
      </c>
      <c r="U16" s="152" t="str">
        <f>IF(OR(男入力!$G21=U$7,男入力!$I21=U$7),"●","")</f>
        <v/>
      </c>
      <c r="V16" s="152" t="str">
        <f>IF(OR(男入力!$G21=V$7,男入力!$I21=V$7),"●","")</f>
        <v/>
      </c>
      <c r="W16" s="152" t="str">
        <f>IF(OR(男入力!$G21=W$7,男入力!$I21=W$7),"●","")</f>
        <v/>
      </c>
      <c r="X16" s="157" t="str">
        <f>IF(男入力!$M21="○","●","")</f>
        <v/>
      </c>
      <c r="Y16" s="206" t="str">
        <f>IF(男入力!$O21="○","●","")</f>
        <v/>
      </c>
      <c r="Z16" s="203" t="str">
        <f>IF(OR(男入力!$G21=Z$7,男入力!$I21=Z$7,男入力!$K21=Z$7),"●","")</f>
        <v/>
      </c>
      <c r="AA16" s="168" t="str">
        <f>IF(OR(男入力!$G21=AA$7,男入力!$I21=AA$7,男入力!$K21=AA$7),"●","")</f>
        <v/>
      </c>
      <c r="AB16" s="168" t="str">
        <f>IF(OR(男入力!$G21=AB$7,男入力!$I21=AB$7,男入力!$K21=AB$7),"●","")</f>
        <v/>
      </c>
      <c r="AC16" s="168" t="str">
        <f>IF(OR(男入力!$G21=AC$7,男入力!$I21=AC$7,男入力!$K21=AC$7),"●","")</f>
        <v/>
      </c>
      <c r="AD16" s="153" t="str">
        <f t="shared" si="0"/>
        <v/>
      </c>
      <c r="AE16" s="146" t="str">
        <f t="shared" si="1"/>
        <v/>
      </c>
    </row>
    <row r="17" spans="2:31" ht="24" customHeight="1" x14ac:dyDescent="0.15">
      <c r="B17" s="150">
        <v>10</v>
      </c>
      <c r="C17" s="150" t="str">
        <f>IF(男入力!B22="","",男入力!B22)</f>
        <v/>
      </c>
      <c r="D17" s="150" t="str">
        <f>IF(男入力!C22="","",男入力!C22)</f>
        <v/>
      </c>
      <c r="E17" s="150" t="str">
        <f>IF(男入力!F22="","",男入力!F22)</f>
        <v/>
      </c>
      <c r="F17" s="152" t="str">
        <f>IF(OR(男入力!$G22=F$7,男入力!$I22=F$7),"●","")</f>
        <v/>
      </c>
      <c r="G17" s="152" t="str">
        <f>IF(OR(男入力!$G22=G$7,男入力!$I22=G$7),"●","")</f>
        <v/>
      </c>
      <c r="H17" s="152" t="str">
        <f>IF(OR(男入力!$G22=H$7,男入力!$I22=H$7),"●","")</f>
        <v/>
      </c>
      <c r="I17" s="152" t="str">
        <f>IF(OR(男入力!$G22=I$7,男入力!$I22=I$7),"●","")</f>
        <v/>
      </c>
      <c r="J17" s="152" t="str">
        <f>IF(OR(男入力!$G22=J$7,男入力!$I22=J$7),"●","")</f>
        <v/>
      </c>
      <c r="K17" s="152" t="str">
        <f>IF(OR(男入力!$G22=K$7,男入力!$I22=K$7),"●","")</f>
        <v/>
      </c>
      <c r="L17" s="152" t="str">
        <f>IF(OR(男入力!$G22=L$7,男入力!$I22=L$7),"●","")</f>
        <v/>
      </c>
      <c r="M17" s="152" t="str">
        <f>IF(OR(男入力!$G22=M$7,男入力!$I22=M$7),"●","")</f>
        <v/>
      </c>
      <c r="N17" s="152" t="str">
        <f>IF(OR(男入力!$G22=N$7,男入力!$I22=N$7),"●","")</f>
        <v/>
      </c>
      <c r="O17" s="152" t="str">
        <f>IF(OR(男入力!$G22=O$7,男入力!$I22=O$7),"●","")</f>
        <v/>
      </c>
      <c r="P17" s="152" t="str">
        <f>IF(OR(男入力!$G22=P$7,男入力!$I22=P$7),"●","")</f>
        <v/>
      </c>
      <c r="Q17" s="152" t="str">
        <f>IF(OR(男入力!$G22=Q$7,男入力!$I22=Q$7),"●","")</f>
        <v/>
      </c>
      <c r="R17" s="152" t="str">
        <f>IF(OR(男入力!$G22=R$7,男入力!$I22=R$7),"●","")</f>
        <v/>
      </c>
      <c r="S17" s="152" t="str">
        <f>IF(OR(男入力!$G22=S$7,男入力!$I22=S$7),"●","")</f>
        <v/>
      </c>
      <c r="T17" s="152" t="str">
        <f>IF(OR(男入力!$G22=T$7,男入力!$I22=T$7),"●","")</f>
        <v/>
      </c>
      <c r="U17" s="152" t="str">
        <f>IF(OR(男入力!$G22=U$7,男入力!$I22=U$7),"●","")</f>
        <v/>
      </c>
      <c r="V17" s="152" t="str">
        <f>IF(OR(男入力!$G22=V$7,男入力!$I22=V$7),"●","")</f>
        <v/>
      </c>
      <c r="W17" s="152" t="str">
        <f>IF(OR(男入力!$G22=W$7,男入力!$I22=W$7),"●","")</f>
        <v/>
      </c>
      <c r="X17" s="157" t="str">
        <f>IF(男入力!$M22="○","●","")</f>
        <v/>
      </c>
      <c r="Y17" s="206" t="str">
        <f>IF(男入力!$O22="○","●","")</f>
        <v/>
      </c>
      <c r="Z17" s="203" t="str">
        <f>IF(OR(男入力!$G22=Z$7,男入力!$I22=Z$7,男入力!$K22=Z$7),"●","")</f>
        <v/>
      </c>
      <c r="AA17" s="168" t="str">
        <f>IF(OR(男入力!$G22=AA$7,男入力!$I22=AA$7,男入力!$K22=AA$7),"●","")</f>
        <v/>
      </c>
      <c r="AB17" s="168" t="str">
        <f>IF(OR(男入力!$G22=AB$7,男入力!$I22=AB$7,男入力!$K22=AB$7),"●","")</f>
        <v/>
      </c>
      <c r="AC17" s="168" t="str">
        <f>IF(OR(男入力!$G22=AC$7,男入力!$I22=AC$7,男入力!$K22=AC$7),"●","")</f>
        <v/>
      </c>
      <c r="AD17" s="153" t="str">
        <f t="shared" si="0"/>
        <v/>
      </c>
      <c r="AE17" s="146" t="str">
        <f t="shared" si="1"/>
        <v/>
      </c>
    </row>
    <row r="18" spans="2:31" ht="24" customHeight="1" x14ac:dyDescent="0.15">
      <c r="B18" s="150">
        <v>11</v>
      </c>
      <c r="C18" s="150" t="str">
        <f>IF(男入力!B23="","",男入力!B23)</f>
        <v/>
      </c>
      <c r="D18" s="150" t="str">
        <f>IF(男入力!C23="","",男入力!C23)</f>
        <v/>
      </c>
      <c r="E18" s="150" t="str">
        <f>IF(男入力!F23="","",男入力!F23)</f>
        <v/>
      </c>
      <c r="F18" s="152" t="str">
        <f>IF(OR(男入力!$G23=F$7,男入力!$I23=F$7),"●","")</f>
        <v/>
      </c>
      <c r="G18" s="152" t="str">
        <f>IF(OR(男入力!$G23=G$7,男入力!$I23=G$7),"●","")</f>
        <v/>
      </c>
      <c r="H18" s="152" t="str">
        <f>IF(OR(男入力!$G23=H$7,男入力!$I23=H$7),"●","")</f>
        <v/>
      </c>
      <c r="I18" s="152" t="str">
        <f>IF(OR(男入力!$G23=I$7,男入力!$I23=I$7),"●","")</f>
        <v/>
      </c>
      <c r="J18" s="152" t="str">
        <f>IF(OR(男入力!$G23=J$7,男入力!$I23=J$7),"●","")</f>
        <v/>
      </c>
      <c r="K18" s="152" t="str">
        <f>IF(OR(男入力!$G23=K$7,男入力!$I23=K$7),"●","")</f>
        <v/>
      </c>
      <c r="L18" s="152" t="str">
        <f>IF(OR(男入力!$G23=L$7,男入力!$I23=L$7),"●","")</f>
        <v/>
      </c>
      <c r="M18" s="152" t="str">
        <f>IF(OR(男入力!$G23=M$7,男入力!$I23=M$7),"●","")</f>
        <v/>
      </c>
      <c r="N18" s="152" t="str">
        <f>IF(OR(男入力!$G23=N$7,男入力!$I23=N$7),"●","")</f>
        <v/>
      </c>
      <c r="O18" s="152" t="str">
        <f>IF(OR(男入力!$G23=O$7,男入力!$I23=O$7),"●","")</f>
        <v/>
      </c>
      <c r="P18" s="152" t="str">
        <f>IF(OR(男入力!$G23=P$7,男入力!$I23=P$7),"●","")</f>
        <v/>
      </c>
      <c r="Q18" s="152" t="str">
        <f>IF(OR(男入力!$G23=Q$7,男入力!$I23=Q$7),"●","")</f>
        <v/>
      </c>
      <c r="R18" s="152" t="str">
        <f>IF(OR(男入力!$G23=R$7,男入力!$I23=R$7),"●","")</f>
        <v/>
      </c>
      <c r="S18" s="152" t="str">
        <f>IF(OR(男入力!$G23=S$7,男入力!$I23=S$7),"●","")</f>
        <v/>
      </c>
      <c r="T18" s="152" t="str">
        <f>IF(OR(男入力!$G23=T$7,男入力!$I23=T$7),"●","")</f>
        <v/>
      </c>
      <c r="U18" s="152" t="str">
        <f>IF(OR(男入力!$G23=U$7,男入力!$I23=U$7),"●","")</f>
        <v/>
      </c>
      <c r="V18" s="152" t="str">
        <f>IF(OR(男入力!$G23=V$7,男入力!$I23=V$7),"●","")</f>
        <v/>
      </c>
      <c r="W18" s="152" t="str">
        <f>IF(OR(男入力!$G23=W$7,男入力!$I23=W$7),"●","")</f>
        <v/>
      </c>
      <c r="X18" s="157" t="str">
        <f>IF(男入力!$M23="○","●","")</f>
        <v/>
      </c>
      <c r="Y18" s="206" t="str">
        <f>IF(男入力!$O23="○","●","")</f>
        <v/>
      </c>
      <c r="Z18" s="203" t="str">
        <f>IF(OR(男入力!$G23=Z$7,男入力!$I23=Z$7,男入力!$K23=Z$7),"●","")</f>
        <v/>
      </c>
      <c r="AA18" s="168" t="str">
        <f>IF(OR(男入力!$G23=AA$7,男入力!$I23=AA$7,男入力!$K23=AA$7),"●","")</f>
        <v/>
      </c>
      <c r="AB18" s="168" t="str">
        <f>IF(OR(男入力!$G23=AB$7,男入力!$I23=AB$7,男入力!$K23=AB$7),"●","")</f>
        <v/>
      </c>
      <c r="AC18" s="168" t="str">
        <f>IF(OR(男入力!$G23=AC$7,男入力!$I23=AC$7,男入力!$K23=AC$7),"●","")</f>
        <v/>
      </c>
      <c r="AD18" s="153" t="str">
        <f t="shared" si="0"/>
        <v/>
      </c>
      <c r="AE18" s="146" t="str">
        <f t="shared" si="1"/>
        <v/>
      </c>
    </row>
    <row r="19" spans="2:31" ht="24" customHeight="1" x14ac:dyDescent="0.15">
      <c r="B19" s="150">
        <v>12</v>
      </c>
      <c r="C19" s="150" t="str">
        <f>IF(男入力!B24="","",男入力!B24)</f>
        <v/>
      </c>
      <c r="D19" s="150" t="str">
        <f>IF(男入力!C24="","",男入力!C24)</f>
        <v/>
      </c>
      <c r="E19" s="150" t="str">
        <f>IF(男入力!F24="","",男入力!F24)</f>
        <v/>
      </c>
      <c r="F19" s="152" t="str">
        <f>IF(OR(男入力!$G24=F$7,男入力!$I24=F$7),"●","")</f>
        <v/>
      </c>
      <c r="G19" s="152" t="str">
        <f>IF(OR(男入力!$G24=G$7,男入力!$I24=G$7),"●","")</f>
        <v/>
      </c>
      <c r="H19" s="152" t="str">
        <f>IF(OR(男入力!$G24=H$7,男入力!$I24=H$7),"●","")</f>
        <v/>
      </c>
      <c r="I19" s="152" t="str">
        <f>IF(OR(男入力!$G24=I$7,男入力!$I24=I$7),"●","")</f>
        <v/>
      </c>
      <c r="J19" s="152" t="str">
        <f>IF(OR(男入力!$G24=J$7,男入力!$I24=J$7),"●","")</f>
        <v/>
      </c>
      <c r="K19" s="152" t="str">
        <f>IF(OR(男入力!$G24=K$7,男入力!$I24=K$7),"●","")</f>
        <v/>
      </c>
      <c r="L19" s="152" t="str">
        <f>IF(OR(男入力!$G24=L$7,男入力!$I24=L$7),"●","")</f>
        <v/>
      </c>
      <c r="M19" s="152" t="str">
        <f>IF(OR(男入力!$G24=M$7,男入力!$I24=M$7),"●","")</f>
        <v/>
      </c>
      <c r="N19" s="152" t="str">
        <f>IF(OR(男入力!$G24=N$7,男入力!$I24=N$7),"●","")</f>
        <v/>
      </c>
      <c r="O19" s="152" t="str">
        <f>IF(OR(男入力!$G24=O$7,男入力!$I24=O$7),"●","")</f>
        <v/>
      </c>
      <c r="P19" s="152" t="str">
        <f>IF(OR(男入力!$G24=P$7,男入力!$I24=P$7),"●","")</f>
        <v/>
      </c>
      <c r="Q19" s="152" t="str">
        <f>IF(OR(男入力!$G24=Q$7,男入力!$I24=Q$7),"●","")</f>
        <v/>
      </c>
      <c r="R19" s="152" t="str">
        <f>IF(OR(男入力!$G24=R$7,男入力!$I24=R$7),"●","")</f>
        <v/>
      </c>
      <c r="S19" s="152" t="str">
        <f>IF(OR(男入力!$G24=S$7,男入力!$I24=S$7),"●","")</f>
        <v/>
      </c>
      <c r="T19" s="152" t="str">
        <f>IF(OR(男入力!$G24=T$7,男入力!$I24=T$7),"●","")</f>
        <v/>
      </c>
      <c r="U19" s="152" t="str">
        <f>IF(OR(男入力!$G24=U$7,男入力!$I24=U$7),"●","")</f>
        <v/>
      </c>
      <c r="V19" s="152" t="str">
        <f>IF(OR(男入力!$G24=V$7,男入力!$I24=V$7),"●","")</f>
        <v/>
      </c>
      <c r="W19" s="152" t="str">
        <f>IF(OR(男入力!$G24=W$7,男入力!$I24=W$7),"●","")</f>
        <v/>
      </c>
      <c r="X19" s="157" t="str">
        <f>IF(男入力!$M24="○","●","")</f>
        <v/>
      </c>
      <c r="Y19" s="206" t="str">
        <f>IF(男入力!$O24="○","●","")</f>
        <v/>
      </c>
      <c r="Z19" s="203" t="str">
        <f>IF(OR(男入力!$G24=Z$7,男入力!$I24=Z$7,男入力!$K24=Z$7),"●","")</f>
        <v/>
      </c>
      <c r="AA19" s="168" t="str">
        <f>IF(OR(男入力!$G24=AA$7,男入力!$I24=AA$7,男入力!$K24=AA$7),"●","")</f>
        <v/>
      </c>
      <c r="AB19" s="168" t="str">
        <f>IF(OR(男入力!$G24=AB$7,男入力!$I24=AB$7,男入力!$K24=AB$7),"●","")</f>
        <v/>
      </c>
      <c r="AC19" s="168" t="str">
        <f>IF(OR(男入力!$G24=AC$7,男入力!$I24=AC$7,男入力!$K24=AC$7),"●","")</f>
        <v/>
      </c>
      <c r="AD19" s="153" t="str">
        <f t="shared" si="0"/>
        <v/>
      </c>
      <c r="AE19" s="146" t="str">
        <f t="shared" si="1"/>
        <v/>
      </c>
    </row>
    <row r="20" spans="2:31" ht="24" customHeight="1" x14ac:dyDescent="0.15">
      <c r="B20" s="150">
        <v>13</v>
      </c>
      <c r="C20" s="150" t="str">
        <f>IF(男入力!B25="","",男入力!B25)</f>
        <v/>
      </c>
      <c r="D20" s="150" t="str">
        <f>IF(男入力!C25="","",男入力!C25)</f>
        <v/>
      </c>
      <c r="E20" s="150" t="str">
        <f>IF(男入力!F25="","",男入力!F25)</f>
        <v/>
      </c>
      <c r="F20" s="152" t="str">
        <f>IF(OR(男入力!$G25=F$7,男入力!$I25=F$7),"●","")</f>
        <v/>
      </c>
      <c r="G20" s="152" t="str">
        <f>IF(OR(男入力!$G25=G$7,男入力!$I25=G$7),"●","")</f>
        <v/>
      </c>
      <c r="H20" s="152" t="str">
        <f>IF(OR(男入力!$G25=H$7,男入力!$I25=H$7),"●","")</f>
        <v/>
      </c>
      <c r="I20" s="152" t="str">
        <f>IF(OR(男入力!$G25=I$7,男入力!$I25=I$7),"●","")</f>
        <v/>
      </c>
      <c r="J20" s="152" t="str">
        <f>IF(OR(男入力!$G25=J$7,男入力!$I25=J$7),"●","")</f>
        <v/>
      </c>
      <c r="K20" s="152" t="str">
        <f>IF(OR(男入力!$G25=K$7,男入力!$I25=K$7),"●","")</f>
        <v/>
      </c>
      <c r="L20" s="152" t="str">
        <f>IF(OR(男入力!$G25=L$7,男入力!$I25=L$7),"●","")</f>
        <v/>
      </c>
      <c r="M20" s="152" t="str">
        <f>IF(OR(男入力!$G25=M$7,男入力!$I25=M$7),"●","")</f>
        <v/>
      </c>
      <c r="N20" s="152" t="str">
        <f>IF(OR(男入力!$G25=N$7,男入力!$I25=N$7),"●","")</f>
        <v/>
      </c>
      <c r="O20" s="152" t="str">
        <f>IF(OR(男入力!$G25=O$7,男入力!$I25=O$7),"●","")</f>
        <v/>
      </c>
      <c r="P20" s="152" t="str">
        <f>IF(OR(男入力!$G25=P$7,男入力!$I25=P$7),"●","")</f>
        <v/>
      </c>
      <c r="Q20" s="152" t="str">
        <f>IF(OR(男入力!$G25=Q$7,男入力!$I25=Q$7),"●","")</f>
        <v/>
      </c>
      <c r="R20" s="152" t="str">
        <f>IF(OR(男入力!$G25=R$7,男入力!$I25=R$7),"●","")</f>
        <v/>
      </c>
      <c r="S20" s="152" t="str">
        <f>IF(OR(男入力!$G25=S$7,男入力!$I25=S$7),"●","")</f>
        <v/>
      </c>
      <c r="T20" s="152" t="str">
        <f>IF(OR(男入力!$G25=T$7,男入力!$I25=T$7),"●","")</f>
        <v/>
      </c>
      <c r="U20" s="152" t="str">
        <f>IF(OR(男入力!$G25=U$7,男入力!$I25=U$7),"●","")</f>
        <v/>
      </c>
      <c r="V20" s="152" t="str">
        <f>IF(OR(男入力!$G25=V$7,男入力!$I25=V$7),"●","")</f>
        <v/>
      </c>
      <c r="W20" s="152" t="str">
        <f>IF(OR(男入力!$G25=W$7,男入力!$I25=W$7),"●","")</f>
        <v/>
      </c>
      <c r="X20" s="157" t="str">
        <f>IF(男入力!$M25="○","●","")</f>
        <v/>
      </c>
      <c r="Y20" s="206" t="str">
        <f>IF(男入力!$O25="○","●","")</f>
        <v/>
      </c>
      <c r="Z20" s="203" t="str">
        <f>IF(OR(男入力!$G25=Z$7,男入力!$I25=Z$7,男入力!$K25=Z$7),"●","")</f>
        <v/>
      </c>
      <c r="AA20" s="168" t="str">
        <f>IF(OR(男入力!$G25=AA$7,男入力!$I25=AA$7,男入力!$K25=AA$7),"●","")</f>
        <v/>
      </c>
      <c r="AB20" s="168" t="str">
        <f>IF(OR(男入力!$G25=AB$7,男入力!$I25=AB$7,男入力!$K25=AB$7),"●","")</f>
        <v/>
      </c>
      <c r="AC20" s="168" t="str">
        <f>IF(OR(男入力!$G25=AC$7,男入力!$I25=AC$7,男入力!$K25=AC$7),"●","")</f>
        <v/>
      </c>
      <c r="AD20" s="153" t="str">
        <f t="shared" si="0"/>
        <v/>
      </c>
      <c r="AE20" s="146" t="str">
        <f t="shared" si="1"/>
        <v/>
      </c>
    </row>
    <row r="21" spans="2:31" ht="24" customHeight="1" x14ac:dyDescent="0.15">
      <c r="B21" s="150">
        <v>14</v>
      </c>
      <c r="C21" s="150" t="str">
        <f>IF(男入力!B26="","",男入力!B26)</f>
        <v/>
      </c>
      <c r="D21" s="150" t="str">
        <f>IF(男入力!C26="","",男入力!C26)</f>
        <v/>
      </c>
      <c r="E21" s="150" t="str">
        <f>IF(男入力!F26="","",男入力!F26)</f>
        <v/>
      </c>
      <c r="F21" s="152" t="str">
        <f>IF(OR(男入力!$G26=F$7,男入力!$I26=F$7),"●","")</f>
        <v/>
      </c>
      <c r="G21" s="152" t="str">
        <f>IF(OR(男入力!$G26=G$7,男入力!$I26=G$7),"●","")</f>
        <v/>
      </c>
      <c r="H21" s="152" t="str">
        <f>IF(OR(男入力!$G26=H$7,男入力!$I26=H$7),"●","")</f>
        <v/>
      </c>
      <c r="I21" s="152" t="str">
        <f>IF(OR(男入力!$G26=I$7,男入力!$I26=I$7),"●","")</f>
        <v/>
      </c>
      <c r="J21" s="152" t="str">
        <f>IF(OR(男入力!$G26=J$7,男入力!$I26=J$7),"●","")</f>
        <v/>
      </c>
      <c r="K21" s="152" t="str">
        <f>IF(OR(男入力!$G26=K$7,男入力!$I26=K$7),"●","")</f>
        <v/>
      </c>
      <c r="L21" s="152" t="str">
        <f>IF(OR(男入力!$G26=L$7,男入力!$I26=L$7),"●","")</f>
        <v/>
      </c>
      <c r="M21" s="152" t="str">
        <f>IF(OR(男入力!$G26=M$7,男入力!$I26=M$7),"●","")</f>
        <v/>
      </c>
      <c r="N21" s="152" t="str">
        <f>IF(OR(男入力!$G26=N$7,男入力!$I26=N$7),"●","")</f>
        <v/>
      </c>
      <c r="O21" s="152" t="str">
        <f>IF(OR(男入力!$G26=O$7,男入力!$I26=O$7),"●","")</f>
        <v/>
      </c>
      <c r="P21" s="152" t="str">
        <f>IF(OR(男入力!$G26=P$7,男入力!$I26=P$7),"●","")</f>
        <v/>
      </c>
      <c r="Q21" s="152" t="str">
        <f>IF(OR(男入力!$G26=Q$7,男入力!$I26=Q$7),"●","")</f>
        <v/>
      </c>
      <c r="R21" s="152" t="str">
        <f>IF(OR(男入力!$G26=R$7,男入力!$I26=R$7),"●","")</f>
        <v/>
      </c>
      <c r="S21" s="152" t="str">
        <f>IF(OR(男入力!$G26=S$7,男入力!$I26=S$7),"●","")</f>
        <v/>
      </c>
      <c r="T21" s="152" t="str">
        <f>IF(OR(男入力!$G26=T$7,男入力!$I26=T$7),"●","")</f>
        <v/>
      </c>
      <c r="U21" s="152" t="str">
        <f>IF(OR(男入力!$G26=U$7,男入力!$I26=U$7),"●","")</f>
        <v/>
      </c>
      <c r="V21" s="152" t="str">
        <f>IF(OR(男入力!$G26=V$7,男入力!$I26=V$7),"●","")</f>
        <v/>
      </c>
      <c r="W21" s="152" t="str">
        <f>IF(OR(男入力!$G26=W$7,男入力!$I26=W$7),"●","")</f>
        <v/>
      </c>
      <c r="X21" s="157" t="str">
        <f>IF(男入力!$M26="○","●","")</f>
        <v/>
      </c>
      <c r="Y21" s="206" t="str">
        <f>IF(男入力!$O26="○","●","")</f>
        <v/>
      </c>
      <c r="Z21" s="203" t="str">
        <f>IF(OR(男入力!$G26=Z$7,男入力!$I26=Z$7,男入力!$K26=Z$7),"●","")</f>
        <v/>
      </c>
      <c r="AA21" s="168" t="str">
        <f>IF(OR(男入力!$G26=AA$7,男入力!$I26=AA$7,男入力!$K26=AA$7),"●","")</f>
        <v/>
      </c>
      <c r="AB21" s="168" t="str">
        <f>IF(OR(男入力!$G26=AB$7,男入力!$I26=AB$7,男入力!$K26=AB$7),"●","")</f>
        <v/>
      </c>
      <c r="AC21" s="168" t="str">
        <f>IF(OR(男入力!$G26=AC$7,男入力!$I26=AC$7,男入力!$K26=AC$7),"●","")</f>
        <v/>
      </c>
      <c r="AD21" s="153" t="str">
        <f t="shared" si="0"/>
        <v/>
      </c>
      <c r="AE21" s="146" t="str">
        <f t="shared" si="1"/>
        <v/>
      </c>
    </row>
    <row r="22" spans="2:31" ht="24" customHeight="1" x14ac:dyDescent="0.15">
      <c r="B22" s="150">
        <v>15</v>
      </c>
      <c r="C22" s="150" t="str">
        <f>IF(男入力!B27="","",男入力!B27)</f>
        <v/>
      </c>
      <c r="D22" s="150" t="str">
        <f>IF(男入力!C27="","",男入力!C27)</f>
        <v/>
      </c>
      <c r="E22" s="150" t="str">
        <f>IF(男入力!F27="","",男入力!F27)</f>
        <v/>
      </c>
      <c r="F22" s="152" t="str">
        <f>IF(OR(男入力!$G27=F$7,男入力!$I27=F$7),"●","")</f>
        <v/>
      </c>
      <c r="G22" s="152" t="str">
        <f>IF(OR(男入力!$G27=G$7,男入力!$I27=G$7),"●","")</f>
        <v/>
      </c>
      <c r="H22" s="152" t="str">
        <f>IF(OR(男入力!$G27=H$7,男入力!$I27=H$7),"●","")</f>
        <v/>
      </c>
      <c r="I22" s="152" t="str">
        <f>IF(OR(男入力!$G27=I$7,男入力!$I27=I$7),"●","")</f>
        <v/>
      </c>
      <c r="J22" s="152" t="str">
        <f>IF(OR(男入力!$G27=J$7,男入力!$I27=J$7),"●","")</f>
        <v/>
      </c>
      <c r="K22" s="152" t="str">
        <f>IF(OR(男入力!$G27=K$7,男入力!$I27=K$7),"●","")</f>
        <v/>
      </c>
      <c r="L22" s="152" t="str">
        <f>IF(OR(男入力!$G27=L$7,男入力!$I27=L$7),"●","")</f>
        <v/>
      </c>
      <c r="M22" s="152" t="str">
        <f>IF(OR(男入力!$G27=M$7,男入力!$I27=M$7),"●","")</f>
        <v/>
      </c>
      <c r="N22" s="152" t="str">
        <f>IF(OR(男入力!$G27=N$7,男入力!$I27=N$7),"●","")</f>
        <v/>
      </c>
      <c r="O22" s="152" t="str">
        <f>IF(OR(男入力!$G27=O$7,男入力!$I27=O$7),"●","")</f>
        <v/>
      </c>
      <c r="P22" s="152" t="str">
        <f>IF(OR(男入力!$G27=P$7,男入力!$I27=P$7),"●","")</f>
        <v/>
      </c>
      <c r="Q22" s="152" t="str">
        <f>IF(OR(男入力!$G27=Q$7,男入力!$I27=Q$7),"●","")</f>
        <v/>
      </c>
      <c r="R22" s="152" t="str">
        <f>IF(OR(男入力!$G27=R$7,男入力!$I27=R$7),"●","")</f>
        <v/>
      </c>
      <c r="S22" s="152" t="str">
        <f>IF(OR(男入力!$G27=S$7,男入力!$I27=S$7),"●","")</f>
        <v/>
      </c>
      <c r="T22" s="152" t="str">
        <f>IF(OR(男入力!$G27=T$7,男入力!$I27=T$7),"●","")</f>
        <v/>
      </c>
      <c r="U22" s="152" t="str">
        <f>IF(OR(男入力!$G27=U$7,男入力!$I27=U$7),"●","")</f>
        <v/>
      </c>
      <c r="V22" s="152" t="str">
        <f>IF(OR(男入力!$G27=V$7,男入力!$I27=V$7),"●","")</f>
        <v/>
      </c>
      <c r="W22" s="152" t="str">
        <f>IF(OR(男入力!$G27=W$7,男入力!$I27=W$7),"●","")</f>
        <v/>
      </c>
      <c r="X22" s="157" t="str">
        <f>IF(男入力!$M27="○","●","")</f>
        <v/>
      </c>
      <c r="Y22" s="206" t="str">
        <f>IF(男入力!$O27="○","●","")</f>
        <v/>
      </c>
      <c r="Z22" s="203" t="str">
        <f>IF(OR(男入力!$G27=Z$7,男入力!$I27=Z$7,男入力!$K27=Z$7),"●","")</f>
        <v/>
      </c>
      <c r="AA22" s="168" t="str">
        <f>IF(OR(男入力!$G27=AA$7,男入力!$I27=AA$7,男入力!$K27=AA$7),"●","")</f>
        <v/>
      </c>
      <c r="AB22" s="168" t="str">
        <f>IF(OR(男入力!$G27=AB$7,男入力!$I27=AB$7,男入力!$K27=AB$7),"●","")</f>
        <v/>
      </c>
      <c r="AC22" s="168" t="str">
        <f>IF(OR(男入力!$G27=AC$7,男入力!$I27=AC$7,男入力!$K27=AC$7),"●","")</f>
        <v/>
      </c>
      <c r="AD22" s="153" t="str">
        <f t="shared" si="0"/>
        <v/>
      </c>
      <c r="AE22" s="146" t="str">
        <f t="shared" si="1"/>
        <v/>
      </c>
    </row>
    <row r="23" spans="2:31" ht="24" customHeight="1" x14ac:dyDescent="0.15">
      <c r="B23" s="150">
        <v>16</v>
      </c>
      <c r="C23" s="150" t="str">
        <f>IF(男入力!B28="","",男入力!B28)</f>
        <v/>
      </c>
      <c r="D23" s="150" t="str">
        <f>IF(男入力!C28="","",男入力!C28)</f>
        <v/>
      </c>
      <c r="E23" s="150" t="str">
        <f>IF(男入力!F28="","",男入力!F28)</f>
        <v/>
      </c>
      <c r="F23" s="152" t="str">
        <f>IF(OR(男入力!$G28=F$7,男入力!$I28=F$7),"●","")</f>
        <v/>
      </c>
      <c r="G23" s="152" t="str">
        <f>IF(OR(男入力!$G28=G$7,男入力!$I28=G$7),"●","")</f>
        <v/>
      </c>
      <c r="H23" s="152" t="str">
        <f>IF(OR(男入力!$G28=H$7,男入力!$I28=H$7),"●","")</f>
        <v/>
      </c>
      <c r="I23" s="152" t="str">
        <f>IF(OR(男入力!$G28=I$7,男入力!$I28=I$7),"●","")</f>
        <v/>
      </c>
      <c r="J23" s="152" t="str">
        <f>IF(OR(男入力!$G28=J$7,男入力!$I28=J$7),"●","")</f>
        <v/>
      </c>
      <c r="K23" s="152" t="str">
        <f>IF(OR(男入力!$G28=K$7,男入力!$I28=K$7),"●","")</f>
        <v/>
      </c>
      <c r="L23" s="152" t="str">
        <f>IF(OR(男入力!$G28=L$7,男入力!$I28=L$7),"●","")</f>
        <v/>
      </c>
      <c r="M23" s="152" t="str">
        <f>IF(OR(男入力!$G28=M$7,男入力!$I28=M$7),"●","")</f>
        <v/>
      </c>
      <c r="N23" s="152" t="str">
        <f>IF(OR(男入力!$G28=N$7,男入力!$I28=N$7),"●","")</f>
        <v/>
      </c>
      <c r="O23" s="152" t="str">
        <f>IF(OR(男入力!$G28=O$7,男入力!$I28=O$7),"●","")</f>
        <v/>
      </c>
      <c r="P23" s="152" t="str">
        <f>IF(OR(男入力!$G28=P$7,男入力!$I28=P$7),"●","")</f>
        <v/>
      </c>
      <c r="Q23" s="152" t="str">
        <f>IF(OR(男入力!$G28=Q$7,男入力!$I28=Q$7),"●","")</f>
        <v/>
      </c>
      <c r="R23" s="152" t="str">
        <f>IF(OR(男入力!$G28=R$7,男入力!$I28=R$7),"●","")</f>
        <v/>
      </c>
      <c r="S23" s="152" t="str">
        <f>IF(OR(男入力!$G28=S$7,男入力!$I28=S$7),"●","")</f>
        <v/>
      </c>
      <c r="T23" s="152" t="str">
        <f>IF(OR(男入力!$G28=T$7,男入力!$I28=T$7),"●","")</f>
        <v/>
      </c>
      <c r="U23" s="152" t="str">
        <f>IF(OR(男入力!$G28=U$7,男入力!$I28=U$7),"●","")</f>
        <v/>
      </c>
      <c r="V23" s="152" t="str">
        <f>IF(OR(男入力!$G28=V$7,男入力!$I28=V$7),"●","")</f>
        <v/>
      </c>
      <c r="W23" s="152" t="str">
        <f>IF(OR(男入力!$G28=W$7,男入力!$I28=W$7),"●","")</f>
        <v/>
      </c>
      <c r="X23" s="157" t="str">
        <f>IF(男入力!$M28="○","●","")</f>
        <v/>
      </c>
      <c r="Y23" s="206" t="str">
        <f>IF(男入力!$O28="○","●","")</f>
        <v/>
      </c>
      <c r="Z23" s="203" t="str">
        <f>IF(OR(男入力!$G28=Z$7,男入力!$I28=Z$7,男入力!$K28=Z$7),"●","")</f>
        <v/>
      </c>
      <c r="AA23" s="168" t="str">
        <f>IF(OR(男入力!$G28=AA$7,男入力!$I28=AA$7,男入力!$K28=AA$7),"●","")</f>
        <v/>
      </c>
      <c r="AB23" s="168" t="str">
        <f>IF(OR(男入力!$G28=AB$7,男入力!$I28=AB$7,男入力!$K28=AB$7),"●","")</f>
        <v/>
      </c>
      <c r="AC23" s="168" t="str">
        <f>IF(OR(男入力!$G28=AC$7,男入力!$I28=AC$7,男入力!$K28=AC$7),"●","")</f>
        <v/>
      </c>
      <c r="AD23" s="153" t="str">
        <f t="shared" si="0"/>
        <v/>
      </c>
      <c r="AE23" s="146" t="str">
        <f t="shared" si="1"/>
        <v/>
      </c>
    </row>
    <row r="24" spans="2:31" ht="24" customHeight="1" x14ac:dyDescent="0.15">
      <c r="B24" s="150">
        <v>17</v>
      </c>
      <c r="C24" s="150" t="str">
        <f>IF(男入力!B29="","",男入力!B29)</f>
        <v/>
      </c>
      <c r="D24" s="150" t="str">
        <f>IF(男入力!C29="","",男入力!C29)</f>
        <v/>
      </c>
      <c r="E24" s="150" t="str">
        <f>IF(男入力!F29="","",男入力!F29)</f>
        <v/>
      </c>
      <c r="F24" s="152" t="str">
        <f>IF(OR(男入力!$G29=F$7,男入力!$I29=F$7),"●","")</f>
        <v/>
      </c>
      <c r="G24" s="152" t="str">
        <f>IF(OR(男入力!$G29=G$7,男入力!$I29=G$7),"●","")</f>
        <v/>
      </c>
      <c r="H24" s="152" t="str">
        <f>IF(OR(男入力!$G29=H$7,男入力!$I29=H$7),"●","")</f>
        <v/>
      </c>
      <c r="I24" s="152" t="str">
        <f>IF(OR(男入力!$G29=I$7,男入力!$I29=I$7),"●","")</f>
        <v/>
      </c>
      <c r="J24" s="152" t="str">
        <f>IF(OR(男入力!$G29=J$7,男入力!$I29=J$7),"●","")</f>
        <v/>
      </c>
      <c r="K24" s="152" t="str">
        <f>IF(OR(男入力!$G29=K$7,男入力!$I29=K$7),"●","")</f>
        <v/>
      </c>
      <c r="L24" s="152" t="str">
        <f>IF(OR(男入力!$G29=L$7,男入力!$I29=L$7),"●","")</f>
        <v/>
      </c>
      <c r="M24" s="152" t="str">
        <f>IF(OR(男入力!$G29=M$7,男入力!$I29=M$7),"●","")</f>
        <v/>
      </c>
      <c r="N24" s="152" t="str">
        <f>IF(OR(男入力!$G29=N$7,男入力!$I29=N$7),"●","")</f>
        <v/>
      </c>
      <c r="O24" s="152" t="str">
        <f>IF(OR(男入力!$G29=O$7,男入力!$I29=O$7),"●","")</f>
        <v/>
      </c>
      <c r="P24" s="152" t="str">
        <f>IF(OR(男入力!$G29=P$7,男入力!$I29=P$7),"●","")</f>
        <v/>
      </c>
      <c r="Q24" s="152" t="str">
        <f>IF(OR(男入力!$G29=Q$7,男入力!$I29=Q$7),"●","")</f>
        <v/>
      </c>
      <c r="R24" s="152" t="str">
        <f>IF(OR(男入力!$G29=R$7,男入力!$I29=R$7),"●","")</f>
        <v/>
      </c>
      <c r="S24" s="152" t="str">
        <f>IF(OR(男入力!$G29=S$7,男入力!$I29=S$7),"●","")</f>
        <v/>
      </c>
      <c r="T24" s="152" t="str">
        <f>IF(OR(男入力!$G29=T$7,男入力!$I29=T$7),"●","")</f>
        <v/>
      </c>
      <c r="U24" s="152" t="str">
        <f>IF(OR(男入力!$G29=U$7,男入力!$I29=U$7),"●","")</f>
        <v/>
      </c>
      <c r="V24" s="152" t="str">
        <f>IF(OR(男入力!$G29=V$7,男入力!$I29=V$7),"●","")</f>
        <v/>
      </c>
      <c r="W24" s="152" t="str">
        <f>IF(OR(男入力!$G29=W$7,男入力!$I29=W$7),"●","")</f>
        <v/>
      </c>
      <c r="X24" s="157" t="str">
        <f>IF(男入力!$M29="○","●","")</f>
        <v/>
      </c>
      <c r="Y24" s="206" t="str">
        <f>IF(男入力!$O29="○","●","")</f>
        <v/>
      </c>
      <c r="Z24" s="203" t="str">
        <f>IF(OR(男入力!$G29=Z$7,男入力!$I29=Z$7,男入力!$K29=Z$7),"●","")</f>
        <v/>
      </c>
      <c r="AA24" s="168" t="str">
        <f>IF(OR(男入力!$G29=AA$7,男入力!$I29=AA$7,男入力!$K29=AA$7),"●","")</f>
        <v/>
      </c>
      <c r="AB24" s="168" t="str">
        <f>IF(OR(男入力!$G29=AB$7,男入力!$I29=AB$7,男入力!$K29=AB$7),"●","")</f>
        <v/>
      </c>
      <c r="AC24" s="168" t="str">
        <f>IF(OR(男入力!$G29=AC$7,男入力!$I29=AC$7,男入力!$K29=AC$7),"●","")</f>
        <v/>
      </c>
      <c r="AD24" s="153" t="str">
        <f t="shared" si="0"/>
        <v/>
      </c>
      <c r="AE24" s="146" t="str">
        <f t="shared" si="1"/>
        <v/>
      </c>
    </row>
    <row r="25" spans="2:31" ht="24" customHeight="1" x14ac:dyDescent="0.15">
      <c r="B25" s="150">
        <v>18</v>
      </c>
      <c r="C25" s="150" t="str">
        <f>IF(男入力!B30="","",男入力!B30)</f>
        <v/>
      </c>
      <c r="D25" s="150" t="str">
        <f>IF(男入力!C30="","",男入力!C30)</f>
        <v/>
      </c>
      <c r="E25" s="150" t="str">
        <f>IF(男入力!F30="","",男入力!F30)</f>
        <v/>
      </c>
      <c r="F25" s="152" t="str">
        <f>IF(OR(男入力!$G30=F$7,男入力!$I30=F$7),"●","")</f>
        <v/>
      </c>
      <c r="G25" s="152" t="str">
        <f>IF(OR(男入力!$G30=G$7,男入力!$I30=G$7),"●","")</f>
        <v/>
      </c>
      <c r="H25" s="152" t="str">
        <f>IF(OR(男入力!$G30=H$7,男入力!$I30=H$7),"●","")</f>
        <v/>
      </c>
      <c r="I25" s="152" t="str">
        <f>IF(OR(男入力!$G30=I$7,男入力!$I30=I$7),"●","")</f>
        <v/>
      </c>
      <c r="J25" s="152" t="str">
        <f>IF(OR(男入力!$G30=J$7,男入力!$I30=J$7),"●","")</f>
        <v/>
      </c>
      <c r="K25" s="152" t="str">
        <f>IF(OR(男入力!$G30=K$7,男入力!$I30=K$7),"●","")</f>
        <v/>
      </c>
      <c r="L25" s="152" t="str">
        <f>IF(OR(男入力!$G30=L$7,男入力!$I30=L$7),"●","")</f>
        <v/>
      </c>
      <c r="M25" s="152" t="str">
        <f>IF(OR(男入力!$G30=M$7,男入力!$I30=M$7),"●","")</f>
        <v/>
      </c>
      <c r="N25" s="152" t="str">
        <f>IF(OR(男入力!$G30=N$7,男入力!$I30=N$7),"●","")</f>
        <v/>
      </c>
      <c r="O25" s="152" t="str">
        <f>IF(OR(男入力!$G30=O$7,男入力!$I30=O$7),"●","")</f>
        <v/>
      </c>
      <c r="P25" s="152" t="str">
        <f>IF(OR(男入力!$G30=P$7,男入力!$I30=P$7),"●","")</f>
        <v/>
      </c>
      <c r="Q25" s="152" t="str">
        <f>IF(OR(男入力!$G30=Q$7,男入力!$I30=Q$7),"●","")</f>
        <v/>
      </c>
      <c r="R25" s="152" t="str">
        <f>IF(OR(男入力!$G30=R$7,男入力!$I30=R$7),"●","")</f>
        <v/>
      </c>
      <c r="S25" s="152" t="str">
        <f>IF(OR(男入力!$G30=S$7,男入力!$I30=S$7),"●","")</f>
        <v/>
      </c>
      <c r="T25" s="152" t="str">
        <f>IF(OR(男入力!$G30=T$7,男入力!$I30=T$7),"●","")</f>
        <v/>
      </c>
      <c r="U25" s="152" t="str">
        <f>IF(OR(男入力!$G30=U$7,男入力!$I30=U$7),"●","")</f>
        <v/>
      </c>
      <c r="V25" s="152" t="str">
        <f>IF(OR(男入力!$G30=V$7,男入力!$I30=V$7),"●","")</f>
        <v/>
      </c>
      <c r="W25" s="152" t="str">
        <f>IF(OR(男入力!$G30=W$7,男入力!$I30=W$7),"●","")</f>
        <v/>
      </c>
      <c r="X25" s="157" t="str">
        <f>IF(男入力!$M30="○","●","")</f>
        <v/>
      </c>
      <c r="Y25" s="206" t="str">
        <f>IF(男入力!$O30="○","●","")</f>
        <v/>
      </c>
      <c r="Z25" s="203" t="str">
        <f>IF(OR(男入力!$G30=Z$7,男入力!$I30=Z$7,男入力!$K30=Z$7),"●","")</f>
        <v/>
      </c>
      <c r="AA25" s="168" t="str">
        <f>IF(OR(男入力!$G30=AA$7,男入力!$I30=AA$7,男入力!$K30=AA$7),"●","")</f>
        <v/>
      </c>
      <c r="AB25" s="168" t="str">
        <f>IF(OR(男入力!$G30=AB$7,男入力!$I30=AB$7,男入力!$K30=AB$7),"●","")</f>
        <v/>
      </c>
      <c r="AC25" s="168" t="str">
        <f>IF(OR(男入力!$G30=AC$7,男入力!$I30=AC$7,男入力!$K30=AC$7),"●","")</f>
        <v/>
      </c>
      <c r="AD25" s="153" t="str">
        <f t="shared" si="0"/>
        <v/>
      </c>
      <c r="AE25" s="146" t="str">
        <f t="shared" si="1"/>
        <v/>
      </c>
    </row>
    <row r="26" spans="2:31" ht="24" customHeight="1" x14ac:dyDescent="0.15">
      <c r="B26" s="150">
        <v>19</v>
      </c>
      <c r="C26" s="150" t="str">
        <f>IF(男入力!B31="","",男入力!B31)</f>
        <v/>
      </c>
      <c r="D26" s="150" t="str">
        <f>IF(男入力!C31="","",男入力!C31)</f>
        <v/>
      </c>
      <c r="E26" s="150" t="str">
        <f>IF(男入力!F31="","",男入力!F31)</f>
        <v/>
      </c>
      <c r="F26" s="152" t="str">
        <f>IF(OR(男入力!$G31=F$7,男入力!$I31=F$7),"●","")</f>
        <v/>
      </c>
      <c r="G26" s="152" t="str">
        <f>IF(OR(男入力!$G31=G$7,男入力!$I31=G$7),"●","")</f>
        <v/>
      </c>
      <c r="H26" s="152" t="str">
        <f>IF(OR(男入力!$G31=H$7,男入力!$I31=H$7),"●","")</f>
        <v/>
      </c>
      <c r="I26" s="152" t="str">
        <f>IF(OR(男入力!$G31=I$7,男入力!$I31=I$7),"●","")</f>
        <v/>
      </c>
      <c r="J26" s="152" t="str">
        <f>IF(OR(男入力!$G31=J$7,男入力!$I31=J$7),"●","")</f>
        <v/>
      </c>
      <c r="K26" s="152" t="str">
        <f>IF(OR(男入力!$G31=K$7,男入力!$I31=K$7),"●","")</f>
        <v/>
      </c>
      <c r="L26" s="152" t="str">
        <f>IF(OR(男入力!$G31=L$7,男入力!$I31=L$7),"●","")</f>
        <v/>
      </c>
      <c r="M26" s="152" t="str">
        <f>IF(OR(男入力!$G31=M$7,男入力!$I31=M$7),"●","")</f>
        <v/>
      </c>
      <c r="N26" s="152" t="str">
        <f>IF(OR(男入力!$G31=N$7,男入力!$I31=N$7),"●","")</f>
        <v/>
      </c>
      <c r="O26" s="152" t="str">
        <f>IF(OR(男入力!$G31=O$7,男入力!$I31=O$7),"●","")</f>
        <v/>
      </c>
      <c r="P26" s="152" t="str">
        <f>IF(OR(男入力!$G31=P$7,男入力!$I31=P$7),"●","")</f>
        <v/>
      </c>
      <c r="Q26" s="152" t="str">
        <f>IF(OR(男入力!$G31=Q$7,男入力!$I31=Q$7),"●","")</f>
        <v/>
      </c>
      <c r="R26" s="152" t="str">
        <f>IF(OR(男入力!$G31=R$7,男入力!$I31=R$7),"●","")</f>
        <v/>
      </c>
      <c r="S26" s="152" t="str">
        <f>IF(OR(男入力!$G31=S$7,男入力!$I31=S$7),"●","")</f>
        <v/>
      </c>
      <c r="T26" s="152" t="str">
        <f>IF(OR(男入力!$G31=T$7,男入力!$I31=T$7),"●","")</f>
        <v/>
      </c>
      <c r="U26" s="152" t="str">
        <f>IF(OR(男入力!$G31=U$7,男入力!$I31=U$7),"●","")</f>
        <v/>
      </c>
      <c r="V26" s="152" t="str">
        <f>IF(OR(男入力!$G31=V$7,男入力!$I31=V$7),"●","")</f>
        <v/>
      </c>
      <c r="W26" s="152" t="str">
        <f>IF(OR(男入力!$G31=W$7,男入力!$I31=W$7),"●","")</f>
        <v/>
      </c>
      <c r="X26" s="157" t="str">
        <f>IF(男入力!$M31="○","●","")</f>
        <v/>
      </c>
      <c r="Y26" s="206" t="str">
        <f>IF(男入力!$O31="○","●","")</f>
        <v/>
      </c>
      <c r="Z26" s="203" t="str">
        <f>IF(OR(男入力!$G31=Z$7,男入力!$I31=Z$7,男入力!$K31=Z$7),"●","")</f>
        <v/>
      </c>
      <c r="AA26" s="168" t="str">
        <f>IF(OR(男入力!$G31=AA$7,男入力!$I31=AA$7,男入力!$K31=AA$7),"●","")</f>
        <v/>
      </c>
      <c r="AB26" s="168" t="str">
        <f>IF(OR(男入力!$G31=AB$7,男入力!$I31=AB$7,男入力!$K31=AB$7),"●","")</f>
        <v/>
      </c>
      <c r="AC26" s="168" t="str">
        <f>IF(OR(男入力!$G31=AC$7,男入力!$I31=AC$7,男入力!$K31=AC$7),"●","")</f>
        <v/>
      </c>
      <c r="AD26" s="153" t="str">
        <f t="shared" si="0"/>
        <v/>
      </c>
      <c r="AE26" s="146" t="str">
        <f t="shared" si="1"/>
        <v/>
      </c>
    </row>
    <row r="27" spans="2:31" ht="24" customHeight="1" x14ac:dyDescent="0.15">
      <c r="B27" s="150">
        <v>20</v>
      </c>
      <c r="C27" s="150" t="str">
        <f>IF(男入力!B32="","",男入力!B32)</f>
        <v/>
      </c>
      <c r="D27" s="150" t="str">
        <f>IF(男入力!C32="","",男入力!C32)</f>
        <v/>
      </c>
      <c r="E27" s="150" t="str">
        <f>IF(男入力!F32="","",男入力!F32)</f>
        <v/>
      </c>
      <c r="F27" s="152" t="str">
        <f>IF(OR(男入力!$G32=F$7,男入力!$I32=F$7),"●","")</f>
        <v/>
      </c>
      <c r="G27" s="152" t="str">
        <f>IF(OR(男入力!$G32=G$7,男入力!$I32=G$7),"●","")</f>
        <v/>
      </c>
      <c r="H27" s="152" t="str">
        <f>IF(OR(男入力!$G32=H$7,男入力!$I32=H$7),"●","")</f>
        <v/>
      </c>
      <c r="I27" s="152" t="str">
        <f>IF(OR(男入力!$G32=I$7,男入力!$I32=I$7),"●","")</f>
        <v/>
      </c>
      <c r="J27" s="152" t="str">
        <f>IF(OR(男入力!$G32=J$7,男入力!$I32=J$7),"●","")</f>
        <v/>
      </c>
      <c r="K27" s="152" t="str">
        <f>IF(OR(男入力!$G32=K$7,男入力!$I32=K$7),"●","")</f>
        <v/>
      </c>
      <c r="L27" s="152" t="str">
        <f>IF(OR(男入力!$G32=L$7,男入力!$I32=L$7),"●","")</f>
        <v/>
      </c>
      <c r="M27" s="152" t="str">
        <f>IF(OR(男入力!$G32=M$7,男入力!$I32=M$7),"●","")</f>
        <v/>
      </c>
      <c r="N27" s="152" t="str">
        <f>IF(OR(男入力!$G32=N$7,男入力!$I32=N$7),"●","")</f>
        <v/>
      </c>
      <c r="O27" s="152" t="str">
        <f>IF(OR(男入力!$G32=O$7,男入力!$I32=O$7),"●","")</f>
        <v/>
      </c>
      <c r="P27" s="152" t="str">
        <f>IF(OR(男入力!$G32=P$7,男入力!$I32=P$7),"●","")</f>
        <v/>
      </c>
      <c r="Q27" s="152" t="str">
        <f>IF(OR(男入力!$G32=Q$7,男入力!$I32=Q$7),"●","")</f>
        <v/>
      </c>
      <c r="R27" s="152" t="str">
        <f>IF(OR(男入力!$G32=R$7,男入力!$I32=R$7),"●","")</f>
        <v/>
      </c>
      <c r="S27" s="152" t="str">
        <f>IF(OR(男入力!$G32=S$7,男入力!$I32=S$7),"●","")</f>
        <v/>
      </c>
      <c r="T27" s="152" t="str">
        <f>IF(OR(男入力!$G32=T$7,男入力!$I32=T$7),"●","")</f>
        <v/>
      </c>
      <c r="U27" s="152" t="str">
        <f>IF(OR(男入力!$G32=U$7,男入力!$I32=U$7),"●","")</f>
        <v/>
      </c>
      <c r="V27" s="152" t="str">
        <f>IF(OR(男入力!$G32=V$7,男入力!$I32=V$7),"●","")</f>
        <v/>
      </c>
      <c r="W27" s="152" t="str">
        <f>IF(OR(男入力!$G32=W$7,男入力!$I32=W$7),"●","")</f>
        <v/>
      </c>
      <c r="X27" s="157" t="str">
        <f>IF(男入力!$M32="○","●","")</f>
        <v/>
      </c>
      <c r="Y27" s="206" t="str">
        <f>IF(男入力!$O32="○","●","")</f>
        <v/>
      </c>
      <c r="Z27" s="203" t="str">
        <f>IF(OR(男入力!$G32=Z$7,男入力!$I32=Z$7,男入力!$K32=Z$7),"●","")</f>
        <v/>
      </c>
      <c r="AA27" s="168" t="str">
        <f>IF(OR(男入力!$G32=AA$7,男入力!$I32=AA$7,男入力!$K32=AA$7),"●","")</f>
        <v/>
      </c>
      <c r="AB27" s="168" t="str">
        <f>IF(OR(男入力!$G32=AB$7,男入力!$I32=AB$7,男入力!$K32=AB$7),"●","")</f>
        <v/>
      </c>
      <c r="AC27" s="168" t="str">
        <f>IF(OR(男入力!$G32=AC$7,男入力!$I32=AC$7,男入力!$K32=AC$7),"●","")</f>
        <v/>
      </c>
      <c r="AD27" s="153" t="str">
        <f t="shared" si="0"/>
        <v/>
      </c>
      <c r="AE27" s="146" t="str">
        <f t="shared" si="1"/>
        <v/>
      </c>
    </row>
    <row r="28" spans="2:31" ht="24" customHeight="1" x14ac:dyDescent="0.15">
      <c r="B28" s="150">
        <v>21</v>
      </c>
      <c r="C28" s="150" t="str">
        <f>IF(男入力!B33="","",男入力!B33)</f>
        <v/>
      </c>
      <c r="D28" s="150" t="str">
        <f>IF(男入力!C33="","",男入力!C33)</f>
        <v/>
      </c>
      <c r="E28" s="150" t="str">
        <f>IF(男入力!F33="","",男入力!F33)</f>
        <v/>
      </c>
      <c r="F28" s="152" t="str">
        <f>IF(OR(男入力!$G33=F$7,男入力!$I33=F$7),"●","")</f>
        <v/>
      </c>
      <c r="G28" s="152" t="str">
        <f>IF(OR(男入力!$G33=G$7,男入力!$I33=G$7),"●","")</f>
        <v/>
      </c>
      <c r="H28" s="152" t="str">
        <f>IF(OR(男入力!$G33=H$7,男入力!$I33=H$7),"●","")</f>
        <v/>
      </c>
      <c r="I28" s="152" t="str">
        <f>IF(OR(男入力!$G33=I$7,男入力!$I33=I$7),"●","")</f>
        <v/>
      </c>
      <c r="J28" s="152" t="str">
        <f>IF(OR(男入力!$G33=J$7,男入力!$I33=J$7),"●","")</f>
        <v/>
      </c>
      <c r="K28" s="152" t="str">
        <f>IF(OR(男入力!$G33=K$7,男入力!$I33=K$7),"●","")</f>
        <v/>
      </c>
      <c r="L28" s="152" t="str">
        <f>IF(OR(男入力!$G33=L$7,男入力!$I33=L$7),"●","")</f>
        <v/>
      </c>
      <c r="M28" s="152" t="str">
        <f>IF(OR(男入力!$G33=M$7,男入力!$I33=M$7),"●","")</f>
        <v/>
      </c>
      <c r="N28" s="152" t="str">
        <f>IF(OR(男入力!$G33=N$7,男入力!$I33=N$7),"●","")</f>
        <v/>
      </c>
      <c r="O28" s="152" t="str">
        <f>IF(OR(男入力!$G33=O$7,男入力!$I33=O$7),"●","")</f>
        <v/>
      </c>
      <c r="P28" s="152" t="str">
        <f>IF(OR(男入力!$G33=P$7,男入力!$I33=P$7),"●","")</f>
        <v/>
      </c>
      <c r="Q28" s="152" t="str">
        <f>IF(OR(男入力!$G33=Q$7,男入力!$I33=Q$7),"●","")</f>
        <v/>
      </c>
      <c r="R28" s="152" t="str">
        <f>IF(OR(男入力!$G33=R$7,男入力!$I33=R$7),"●","")</f>
        <v/>
      </c>
      <c r="S28" s="152" t="str">
        <f>IF(OR(男入力!$G33=S$7,男入力!$I33=S$7),"●","")</f>
        <v/>
      </c>
      <c r="T28" s="152" t="str">
        <f>IF(OR(男入力!$G33=T$7,男入力!$I33=T$7),"●","")</f>
        <v/>
      </c>
      <c r="U28" s="152" t="str">
        <f>IF(OR(男入力!$G33=U$7,男入力!$I33=U$7),"●","")</f>
        <v/>
      </c>
      <c r="V28" s="152" t="str">
        <f>IF(OR(男入力!$G33=V$7,男入力!$I33=V$7),"●","")</f>
        <v/>
      </c>
      <c r="W28" s="152" t="str">
        <f>IF(OR(男入力!$G33=W$7,男入力!$I33=W$7),"●","")</f>
        <v/>
      </c>
      <c r="X28" s="157" t="str">
        <f>IF(男入力!$M33="○","●","")</f>
        <v/>
      </c>
      <c r="Y28" s="206" t="str">
        <f>IF(男入力!$O33="○","●","")</f>
        <v/>
      </c>
      <c r="Z28" s="203" t="str">
        <f>IF(OR(男入力!$G33=Z$7,男入力!$I33=Z$7,男入力!$K33=Z$7),"●","")</f>
        <v/>
      </c>
      <c r="AA28" s="168" t="str">
        <f>IF(OR(男入力!$G33=AA$7,男入力!$I33=AA$7,男入力!$K33=AA$7),"●","")</f>
        <v/>
      </c>
      <c r="AB28" s="168" t="str">
        <f>IF(OR(男入力!$G33=AB$7,男入力!$I33=AB$7,男入力!$K33=AB$7),"●","")</f>
        <v/>
      </c>
      <c r="AC28" s="168" t="str">
        <f>IF(OR(男入力!$G33=AC$7,男入力!$I33=AC$7,男入力!$K33=AC$7),"●","")</f>
        <v/>
      </c>
      <c r="AD28" s="153" t="str">
        <f t="shared" si="0"/>
        <v/>
      </c>
      <c r="AE28" s="146" t="str">
        <f t="shared" si="1"/>
        <v/>
      </c>
    </row>
    <row r="29" spans="2:31" ht="24" customHeight="1" x14ac:dyDescent="0.15">
      <c r="B29" s="150">
        <v>22</v>
      </c>
      <c r="C29" s="150" t="str">
        <f>IF(男入力!B34="","",男入力!B34)</f>
        <v/>
      </c>
      <c r="D29" s="150" t="str">
        <f>IF(男入力!C34="","",男入力!C34)</f>
        <v/>
      </c>
      <c r="E29" s="150" t="str">
        <f>IF(男入力!F34="","",男入力!F34)</f>
        <v/>
      </c>
      <c r="F29" s="152" t="str">
        <f>IF(OR(男入力!$G34=F$7,男入力!$I34=F$7),"●","")</f>
        <v/>
      </c>
      <c r="G29" s="152" t="str">
        <f>IF(OR(男入力!$G34=G$7,男入力!$I34=G$7),"●","")</f>
        <v/>
      </c>
      <c r="H29" s="152" t="str">
        <f>IF(OR(男入力!$G34=H$7,男入力!$I34=H$7),"●","")</f>
        <v/>
      </c>
      <c r="I29" s="152" t="str">
        <f>IF(OR(男入力!$G34=I$7,男入力!$I34=I$7),"●","")</f>
        <v/>
      </c>
      <c r="J29" s="152" t="str">
        <f>IF(OR(男入力!$G34=J$7,男入力!$I34=J$7),"●","")</f>
        <v/>
      </c>
      <c r="K29" s="152" t="str">
        <f>IF(OR(男入力!$G34=K$7,男入力!$I34=K$7),"●","")</f>
        <v/>
      </c>
      <c r="L29" s="152" t="str">
        <f>IF(OR(男入力!$G34=L$7,男入力!$I34=L$7),"●","")</f>
        <v/>
      </c>
      <c r="M29" s="152" t="str">
        <f>IF(OR(男入力!$G34=M$7,男入力!$I34=M$7),"●","")</f>
        <v/>
      </c>
      <c r="N29" s="152" t="str">
        <f>IF(OR(男入力!$G34=N$7,男入力!$I34=N$7),"●","")</f>
        <v/>
      </c>
      <c r="O29" s="152" t="str">
        <f>IF(OR(男入力!$G34=O$7,男入力!$I34=O$7),"●","")</f>
        <v/>
      </c>
      <c r="P29" s="152" t="str">
        <f>IF(OR(男入力!$G34=P$7,男入力!$I34=P$7),"●","")</f>
        <v/>
      </c>
      <c r="Q29" s="152" t="str">
        <f>IF(OR(男入力!$G34=Q$7,男入力!$I34=Q$7),"●","")</f>
        <v/>
      </c>
      <c r="R29" s="152" t="str">
        <f>IF(OR(男入力!$G34=R$7,男入力!$I34=R$7),"●","")</f>
        <v/>
      </c>
      <c r="S29" s="152" t="str">
        <f>IF(OR(男入力!$G34=S$7,男入力!$I34=S$7),"●","")</f>
        <v/>
      </c>
      <c r="T29" s="152" t="str">
        <f>IF(OR(男入力!$G34=T$7,男入力!$I34=T$7),"●","")</f>
        <v/>
      </c>
      <c r="U29" s="152" t="str">
        <f>IF(OR(男入力!$G34=U$7,男入力!$I34=U$7),"●","")</f>
        <v/>
      </c>
      <c r="V29" s="152" t="str">
        <f>IF(OR(男入力!$G34=V$7,男入力!$I34=V$7),"●","")</f>
        <v/>
      </c>
      <c r="W29" s="152" t="str">
        <f>IF(OR(男入力!$G34=W$7,男入力!$I34=W$7),"●","")</f>
        <v/>
      </c>
      <c r="X29" s="157" t="str">
        <f>IF(男入力!$M34="○","●","")</f>
        <v/>
      </c>
      <c r="Y29" s="206" t="str">
        <f>IF(男入力!$O34="○","●","")</f>
        <v/>
      </c>
      <c r="Z29" s="203" t="str">
        <f>IF(OR(男入力!$G34=Z$7,男入力!$I34=Z$7,男入力!$K34=Z$7),"●","")</f>
        <v/>
      </c>
      <c r="AA29" s="168" t="str">
        <f>IF(OR(男入力!$G34=AA$7,男入力!$I34=AA$7,男入力!$K34=AA$7),"●","")</f>
        <v/>
      </c>
      <c r="AB29" s="168" t="str">
        <f>IF(OR(男入力!$G34=AB$7,男入力!$I34=AB$7,男入力!$K34=AB$7),"●","")</f>
        <v/>
      </c>
      <c r="AC29" s="168" t="str">
        <f>IF(OR(男入力!$G34=AC$7,男入力!$I34=AC$7,男入力!$K34=AC$7),"●","")</f>
        <v/>
      </c>
      <c r="AD29" s="153" t="str">
        <f t="shared" si="0"/>
        <v/>
      </c>
      <c r="AE29" s="146" t="str">
        <f t="shared" si="1"/>
        <v/>
      </c>
    </row>
    <row r="30" spans="2:31" ht="24" customHeight="1" x14ac:dyDescent="0.15">
      <c r="B30" s="150">
        <v>23</v>
      </c>
      <c r="C30" s="150" t="str">
        <f>IF(男入力!B35="","",男入力!B35)</f>
        <v/>
      </c>
      <c r="D30" s="150" t="str">
        <f>IF(男入力!C35="","",男入力!C35)</f>
        <v/>
      </c>
      <c r="E30" s="150" t="str">
        <f>IF(男入力!F35="","",男入力!F35)</f>
        <v/>
      </c>
      <c r="F30" s="152" t="str">
        <f>IF(OR(男入力!$G35=F$7,男入力!$I35=F$7),"●","")</f>
        <v/>
      </c>
      <c r="G30" s="152" t="str">
        <f>IF(OR(男入力!$G35=G$7,男入力!$I35=G$7),"●","")</f>
        <v/>
      </c>
      <c r="H30" s="152" t="str">
        <f>IF(OR(男入力!$G35=H$7,男入力!$I35=H$7),"●","")</f>
        <v/>
      </c>
      <c r="I30" s="152" t="str">
        <f>IF(OR(男入力!$G35=I$7,男入力!$I35=I$7),"●","")</f>
        <v/>
      </c>
      <c r="J30" s="152" t="str">
        <f>IF(OR(男入力!$G35=J$7,男入力!$I35=J$7),"●","")</f>
        <v/>
      </c>
      <c r="K30" s="152" t="str">
        <f>IF(OR(男入力!$G35=K$7,男入力!$I35=K$7),"●","")</f>
        <v/>
      </c>
      <c r="L30" s="152" t="str">
        <f>IF(OR(男入力!$G35=L$7,男入力!$I35=L$7),"●","")</f>
        <v/>
      </c>
      <c r="M30" s="152" t="str">
        <f>IF(OR(男入力!$G35=M$7,男入力!$I35=M$7),"●","")</f>
        <v/>
      </c>
      <c r="N30" s="152" t="str">
        <f>IF(OR(男入力!$G35=N$7,男入力!$I35=N$7),"●","")</f>
        <v/>
      </c>
      <c r="O30" s="152" t="str">
        <f>IF(OR(男入力!$G35=O$7,男入力!$I35=O$7),"●","")</f>
        <v/>
      </c>
      <c r="P30" s="152" t="str">
        <f>IF(OR(男入力!$G35=P$7,男入力!$I35=P$7),"●","")</f>
        <v/>
      </c>
      <c r="Q30" s="152" t="str">
        <f>IF(OR(男入力!$G35=Q$7,男入力!$I35=Q$7),"●","")</f>
        <v/>
      </c>
      <c r="R30" s="152" t="str">
        <f>IF(OR(男入力!$G35=R$7,男入力!$I35=R$7),"●","")</f>
        <v/>
      </c>
      <c r="S30" s="152" t="str">
        <f>IF(OR(男入力!$G35=S$7,男入力!$I35=S$7),"●","")</f>
        <v/>
      </c>
      <c r="T30" s="152" t="str">
        <f>IF(OR(男入力!$G35=T$7,男入力!$I35=T$7),"●","")</f>
        <v/>
      </c>
      <c r="U30" s="152" t="str">
        <f>IF(OR(男入力!$G35=U$7,男入力!$I35=U$7),"●","")</f>
        <v/>
      </c>
      <c r="V30" s="152" t="str">
        <f>IF(OR(男入力!$G35=V$7,男入力!$I35=V$7),"●","")</f>
        <v/>
      </c>
      <c r="W30" s="152" t="str">
        <f>IF(OR(男入力!$G35=W$7,男入力!$I35=W$7),"●","")</f>
        <v/>
      </c>
      <c r="X30" s="157" t="str">
        <f>IF(男入力!$M35="○","●","")</f>
        <v/>
      </c>
      <c r="Y30" s="206" t="str">
        <f>IF(男入力!$O35="○","●","")</f>
        <v/>
      </c>
      <c r="Z30" s="203" t="str">
        <f>IF(OR(男入力!$G35=Z$7,男入力!$I35=Z$7,男入力!$K35=Z$7),"●","")</f>
        <v/>
      </c>
      <c r="AA30" s="168" t="str">
        <f>IF(OR(男入力!$G35=AA$7,男入力!$I35=AA$7,男入力!$K35=AA$7),"●","")</f>
        <v/>
      </c>
      <c r="AB30" s="168" t="str">
        <f>IF(OR(男入力!$G35=AB$7,男入力!$I35=AB$7,男入力!$K35=AB$7),"●","")</f>
        <v/>
      </c>
      <c r="AC30" s="168" t="str">
        <f>IF(OR(男入力!$G35=AC$7,男入力!$I35=AC$7,男入力!$K35=AC$7),"●","")</f>
        <v/>
      </c>
      <c r="AD30" s="153" t="str">
        <f t="shared" si="0"/>
        <v/>
      </c>
      <c r="AE30" s="146" t="str">
        <f t="shared" si="1"/>
        <v/>
      </c>
    </row>
    <row r="31" spans="2:31" ht="24" customHeight="1" x14ac:dyDescent="0.15">
      <c r="B31" s="150">
        <v>24</v>
      </c>
      <c r="C31" s="150" t="str">
        <f>IF(男入力!B36="","",男入力!B36)</f>
        <v/>
      </c>
      <c r="D31" s="150" t="str">
        <f>IF(男入力!C36="","",男入力!C36)</f>
        <v/>
      </c>
      <c r="E31" s="150" t="str">
        <f>IF(男入力!F36="","",男入力!F36)</f>
        <v/>
      </c>
      <c r="F31" s="152" t="str">
        <f>IF(OR(男入力!$G36=F$7,男入力!$I36=F$7),"●","")</f>
        <v/>
      </c>
      <c r="G31" s="152" t="str">
        <f>IF(OR(男入力!$G36=G$7,男入力!$I36=G$7),"●","")</f>
        <v/>
      </c>
      <c r="H31" s="152" t="str">
        <f>IF(OR(男入力!$G36=H$7,男入力!$I36=H$7),"●","")</f>
        <v/>
      </c>
      <c r="I31" s="152" t="str">
        <f>IF(OR(男入力!$G36=I$7,男入力!$I36=I$7),"●","")</f>
        <v/>
      </c>
      <c r="J31" s="152" t="str">
        <f>IF(OR(男入力!$G36=J$7,男入力!$I36=J$7),"●","")</f>
        <v/>
      </c>
      <c r="K31" s="152" t="str">
        <f>IF(OR(男入力!$G36=K$7,男入力!$I36=K$7),"●","")</f>
        <v/>
      </c>
      <c r="L31" s="152" t="str">
        <f>IF(OR(男入力!$G36=L$7,男入力!$I36=L$7),"●","")</f>
        <v/>
      </c>
      <c r="M31" s="152" t="str">
        <f>IF(OR(男入力!$G36=M$7,男入力!$I36=M$7),"●","")</f>
        <v/>
      </c>
      <c r="N31" s="152" t="str">
        <f>IF(OR(男入力!$G36=N$7,男入力!$I36=N$7),"●","")</f>
        <v/>
      </c>
      <c r="O31" s="152" t="str">
        <f>IF(OR(男入力!$G36=O$7,男入力!$I36=O$7),"●","")</f>
        <v/>
      </c>
      <c r="P31" s="152" t="str">
        <f>IF(OR(男入力!$G36=P$7,男入力!$I36=P$7),"●","")</f>
        <v/>
      </c>
      <c r="Q31" s="152" t="str">
        <f>IF(OR(男入力!$G36=Q$7,男入力!$I36=Q$7),"●","")</f>
        <v/>
      </c>
      <c r="R31" s="152" t="str">
        <f>IF(OR(男入力!$G36=R$7,男入力!$I36=R$7),"●","")</f>
        <v/>
      </c>
      <c r="S31" s="152" t="str">
        <f>IF(OR(男入力!$G36=S$7,男入力!$I36=S$7),"●","")</f>
        <v/>
      </c>
      <c r="T31" s="152" t="str">
        <f>IF(OR(男入力!$G36=T$7,男入力!$I36=T$7),"●","")</f>
        <v/>
      </c>
      <c r="U31" s="152" t="str">
        <f>IF(OR(男入力!$G36=U$7,男入力!$I36=U$7),"●","")</f>
        <v/>
      </c>
      <c r="V31" s="152" t="str">
        <f>IF(OR(男入力!$G36=V$7,男入力!$I36=V$7),"●","")</f>
        <v/>
      </c>
      <c r="W31" s="152" t="str">
        <f>IF(OR(男入力!$G36=W$7,男入力!$I36=W$7),"●","")</f>
        <v/>
      </c>
      <c r="X31" s="157" t="str">
        <f>IF(男入力!$M36="○","●","")</f>
        <v/>
      </c>
      <c r="Y31" s="206" t="str">
        <f>IF(男入力!$O36="○","●","")</f>
        <v/>
      </c>
      <c r="Z31" s="203" t="str">
        <f>IF(OR(男入力!$G36=Z$7,男入力!$I36=Z$7,男入力!$K36=Z$7),"●","")</f>
        <v/>
      </c>
      <c r="AA31" s="168" t="str">
        <f>IF(OR(男入力!$G36=AA$7,男入力!$I36=AA$7,男入力!$K36=AA$7),"●","")</f>
        <v/>
      </c>
      <c r="AB31" s="168" t="str">
        <f>IF(OR(男入力!$G36=AB$7,男入力!$I36=AB$7,男入力!$K36=AB$7),"●","")</f>
        <v/>
      </c>
      <c r="AC31" s="168" t="str">
        <f>IF(OR(男入力!$G36=AC$7,男入力!$I36=AC$7,男入力!$K36=AC$7),"●","")</f>
        <v/>
      </c>
      <c r="AD31" s="153" t="str">
        <f t="shared" si="0"/>
        <v/>
      </c>
      <c r="AE31" s="146" t="str">
        <f t="shared" si="1"/>
        <v/>
      </c>
    </row>
    <row r="32" spans="2:31" ht="24" customHeight="1" x14ac:dyDescent="0.15">
      <c r="B32" s="150">
        <v>25</v>
      </c>
      <c r="C32" s="150" t="str">
        <f>IF(男入力!B37="","",男入力!B37)</f>
        <v/>
      </c>
      <c r="D32" s="150" t="str">
        <f>IF(男入力!C37="","",男入力!C37)</f>
        <v/>
      </c>
      <c r="E32" s="150" t="str">
        <f>IF(男入力!F37="","",男入力!F37)</f>
        <v/>
      </c>
      <c r="F32" s="152" t="str">
        <f>IF(OR(男入力!$G37=F$7,男入力!$I37=F$7),"●","")</f>
        <v/>
      </c>
      <c r="G32" s="152" t="str">
        <f>IF(OR(男入力!$G37=G$7,男入力!$I37=G$7),"●","")</f>
        <v/>
      </c>
      <c r="H32" s="152" t="str">
        <f>IF(OR(男入力!$G37=H$7,男入力!$I37=H$7),"●","")</f>
        <v/>
      </c>
      <c r="I32" s="152" t="str">
        <f>IF(OR(男入力!$G37=I$7,男入力!$I37=I$7),"●","")</f>
        <v/>
      </c>
      <c r="J32" s="152" t="str">
        <f>IF(OR(男入力!$G37=J$7,男入力!$I37=J$7),"●","")</f>
        <v/>
      </c>
      <c r="K32" s="152" t="str">
        <f>IF(OR(男入力!$G37=K$7,男入力!$I37=K$7),"●","")</f>
        <v/>
      </c>
      <c r="L32" s="152" t="str">
        <f>IF(OR(男入力!$G37=L$7,男入力!$I37=L$7),"●","")</f>
        <v/>
      </c>
      <c r="M32" s="152" t="str">
        <f>IF(OR(男入力!$G37=M$7,男入力!$I37=M$7),"●","")</f>
        <v/>
      </c>
      <c r="N32" s="152" t="str">
        <f>IF(OR(男入力!$G37=N$7,男入力!$I37=N$7),"●","")</f>
        <v/>
      </c>
      <c r="O32" s="152" t="str">
        <f>IF(OR(男入力!$G37=O$7,男入力!$I37=O$7),"●","")</f>
        <v/>
      </c>
      <c r="P32" s="152" t="str">
        <f>IF(OR(男入力!$G37=P$7,男入力!$I37=P$7),"●","")</f>
        <v/>
      </c>
      <c r="Q32" s="152" t="str">
        <f>IF(OR(男入力!$G37=Q$7,男入力!$I37=Q$7),"●","")</f>
        <v/>
      </c>
      <c r="R32" s="152" t="str">
        <f>IF(OR(男入力!$G37=R$7,男入力!$I37=R$7),"●","")</f>
        <v/>
      </c>
      <c r="S32" s="152" t="str">
        <f>IF(OR(男入力!$G37=S$7,男入力!$I37=S$7),"●","")</f>
        <v/>
      </c>
      <c r="T32" s="152" t="str">
        <f>IF(OR(男入力!$G37=T$7,男入力!$I37=T$7),"●","")</f>
        <v/>
      </c>
      <c r="U32" s="152" t="str">
        <f>IF(OR(男入力!$G37=U$7,男入力!$I37=U$7),"●","")</f>
        <v/>
      </c>
      <c r="V32" s="152" t="str">
        <f>IF(OR(男入力!$G37=V$7,男入力!$I37=V$7),"●","")</f>
        <v/>
      </c>
      <c r="W32" s="152" t="str">
        <f>IF(OR(男入力!$G37=W$7,男入力!$I37=W$7),"●","")</f>
        <v/>
      </c>
      <c r="X32" s="157" t="str">
        <f>IF(男入力!$M37="○","●","")</f>
        <v/>
      </c>
      <c r="Y32" s="206" t="str">
        <f>IF(男入力!$O37="○","●","")</f>
        <v/>
      </c>
      <c r="Z32" s="203" t="str">
        <f>IF(OR(男入力!$G37=Z$7,男入力!$I37=Z$7,男入力!$K37=Z$7),"●","")</f>
        <v/>
      </c>
      <c r="AA32" s="168" t="str">
        <f>IF(OR(男入力!$G37=AA$7,男入力!$I37=AA$7,男入力!$K37=AA$7),"●","")</f>
        <v/>
      </c>
      <c r="AB32" s="168" t="str">
        <f>IF(OR(男入力!$G37=AB$7,男入力!$I37=AB$7,男入力!$K37=AB$7),"●","")</f>
        <v/>
      </c>
      <c r="AC32" s="168" t="str">
        <f>IF(OR(男入力!$G37=AC$7,男入力!$I37=AC$7,男入力!$K37=AC$7),"●","")</f>
        <v/>
      </c>
      <c r="AD32" s="153" t="str">
        <f t="shared" si="0"/>
        <v/>
      </c>
      <c r="AE32" s="146" t="str">
        <f t="shared" si="1"/>
        <v/>
      </c>
    </row>
    <row r="33" spans="2:31" ht="24" customHeight="1" x14ac:dyDescent="0.15">
      <c r="B33" s="150">
        <v>26</v>
      </c>
      <c r="C33" s="150" t="str">
        <f>IF(男入力!B38="","",男入力!B38)</f>
        <v/>
      </c>
      <c r="D33" s="150" t="str">
        <f>IF(男入力!C38="","",男入力!C38)</f>
        <v/>
      </c>
      <c r="E33" s="150" t="str">
        <f>IF(男入力!F38="","",男入力!F38)</f>
        <v/>
      </c>
      <c r="F33" s="152" t="str">
        <f>IF(OR(男入力!$G38=F$7,男入力!$I38=F$7),"●","")</f>
        <v/>
      </c>
      <c r="G33" s="152" t="str">
        <f>IF(OR(男入力!$G38=G$7,男入力!$I38=G$7),"●","")</f>
        <v/>
      </c>
      <c r="H33" s="152" t="str">
        <f>IF(OR(男入力!$G38=H$7,男入力!$I38=H$7),"●","")</f>
        <v/>
      </c>
      <c r="I33" s="152" t="str">
        <f>IF(OR(男入力!$G38=I$7,男入力!$I38=I$7),"●","")</f>
        <v/>
      </c>
      <c r="J33" s="152" t="str">
        <f>IF(OR(男入力!$G38=J$7,男入力!$I38=J$7),"●","")</f>
        <v/>
      </c>
      <c r="K33" s="152" t="str">
        <f>IF(OR(男入力!$G38=K$7,男入力!$I38=K$7),"●","")</f>
        <v/>
      </c>
      <c r="L33" s="152" t="str">
        <f>IF(OR(男入力!$G38=L$7,男入力!$I38=L$7),"●","")</f>
        <v/>
      </c>
      <c r="M33" s="152" t="str">
        <f>IF(OR(男入力!$G38=M$7,男入力!$I38=M$7),"●","")</f>
        <v/>
      </c>
      <c r="N33" s="152" t="str">
        <f>IF(OR(男入力!$G38=N$7,男入力!$I38=N$7),"●","")</f>
        <v/>
      </c>
      <c r="O33" s="152" t="str">
        <f>IF(OR(男入力!$G38=O$7,男入力!$I38=O$7),"●","")</f>
        <v/>
      </c>
      <c r="P33" s="152" t="str">
        <f>IF(OR(男入力!$G38=P$7,男入力!$I38=P$7),"●","")</f>
        <v/>
      </c>
      <c r="Q33" s="152" t="str">
        <f>IF(OR(男入力!$G38=Q$7,男入力!$I38=Q$7),"●","")</f>
        <v/>
      </c>
      <c r="R33" s="152" t="str">
        <f>IF(OR(男入力!$G38=R$7,男入力!$I38=R$7),"●","")</f>
        <v/>
      </c>
      <c r="S33" s="152" t="str">
        <f>IF(OR(男入力!$G38=S$7,男入力!$I38=S$7),"●","")</f>
        <v/>
      </c>
      <c r="T33" s="152" t="str">
        <f>IF(OR(男入力!$G38=T$7,男入力!$I38=T$7),"●","")</f>
        <v/>
      </c>
      <c r="U33" s="152" t="str">
        <f>IF(OR(男入力!$G38=U$7,男入力!$I38=U$7),"●","")</f>
        <v/>
      </c>
      <c r="V33" s="152" t="str">
        <f>IF(OR(男入力!$G38=V$7,男入力!$I38=V$7),"●","")</f>
        <v/>
      </c>
      <c r="W33" s="152" t="str">
        <f>IF(OR(男入力!$G38=W$7,男入力!$I38=W$7),"●","")</f>
        <v/>
      </c>
      <c r="X33" s="157" t="str">
        <f>IF(男入力!$M38="○","●","")</f>
        <v/>
      </c>
      <c r="Y33" s="206" t="str">
        <f>IF(男入力!$O38="○","●","")</f>
        <v/>
      </c>
      <c r="Z33" s="203" t="str">
        <f>IF(OR(男入力!$G38=Z$7,男入力!$I38=Z$7,男入力!$K38=Z$7),"●","")</f>
        <v/>
      </c>
      <c r="AA33" s="168" t="str">
        <f>IF(OR(男入力!$G38=AA$7,男入力!$I38=AA$7,男入力!$K38=AA$7),"●","")</f>
        <v/>
      </c>
      <c r="AB33" s="168" t="str">
        <f>IF(OR(男入力!$G38=AB$7,男入力!$I38=AB$7,男入力!$K38=AB$7),"●","")</f>
        <v/>
      </c>
      <c r="AC33" s="168" t="str">
        <f>IF(OR(男入力!$G38=AC$7,男入力!$I38=AC$7,男入力!$K38=AC$7),"●","")</f>
        <v/>
      </c>
      <c r="AD33" s="153" t="str">
        <f t="shared" si="0"/>
        <v/>
      </c>
      <c r="AE33" s="146" t="str">
        <f t="shared" si="1"/>
        <v/>
      </c>
    </row>
    <row r="34" spans="2:31" ht="24" customHeight="1" x14ac:dyDescent="0.15">
      <c r="B34" s="150">
        <v>27</v>
      </c>
      <c r="C34" s="150" t="str">
        <f>IF(男入力!B39="","",男入力!B39)</f>
        <v/>
      </c>
      <c r="D34" s="150" t="str">
        <f>IF(男入力!C39="","",男入力!C39)</f>
        <v/>
      </c>
      <c r="E34" s="150" t="str">
        <f>IF(男入力!F39="","",男入力!F39)</f>
        <v/>
      </c>
      <c r="F34" s="152" t="str">
        <f>IF(OR(男入力!$G39=F$7,男入力!$I39=F$7),"●","")</f>
        <v/>
      </c>
      <c r="G34" s="152" t="str">
        <f>IF(OR(男入力!$G39=G$7,男入力!$I39=G$7),"●","")</f>
        <v/>
      </c>
      <c r="H34" s="152" t="str">
        <f>IF(OR(男入力!$G39=H$7,男入力!$I39=H$7),"●","")</f>
        <v/>
      </c>
      <c r="I34" s="152" t="str">
        <f>IF(OR(男入力!$G39=I$7,男入力!$I39=I$7),"●","")</f>
        <v/>
      </c>
      <c r="J34" s="152" t="str">
        <f>IF(OR(男入力!$G39=J$7,男入力!$I39=J$7),"●","")</f>
        <v/>
      </c>
      <c r="K34" s="152" t="str">
        <f>IF(OR(男入力!$G39=K$7,男入力!$I39=K$7),"●","")</f>
        <v/>
      </c>
      <c r="L34" s="152" t="str">
        <f>IF(OR(男入力!$G39=L$7,男入力!$I39=L$7),"●","")</f>
        <v/>
      </c>
      <c r="M34" s="152" t="str">
        <f>IF(OR(男入力!$G39=M$7,男入力!$I39=M$7),"●","")</f>
        <v/>
      </c>
      <c r="N34" s="152" t="str">
        <f>IF(OR(男入力!$G39=N$7,男入力!$I39=N$7),"●","")</f>
        <v/>
      </c>
      <c r="O34" s="152" t="str">
        <f>IF(OR(男入力!$G39=O$7,男入力!$I39=O$7),"●","")</f>
        <v/>
      </c>
      <c r="P34" s="152" t="str">
        <f>IF(OR(男入力!$G39=P$7,男入力!$I39=P$7),"●","")</f>
        <v/>
      </c>
      <c r="Q34" s="152" t="str">
        <f>IF(OR(男入力!$G39=Q$7,男入力!$I39=Q$7),"●","")</f>
        <v/>
      </c>
      <c r="R34" s="152" t="str">
        <f>IF(OR(男入力!$G39=R$7,男入力!$I39=R$7),"●","")</f>
        <v/>
      </c>
      <c r="S34" s="152" t="str">
        <f>IF(OR(男入力!$G39=S$7,男入力!$I39=S$7),"●","")</f>
        <v/>
      </c>
      <c r="T34" s="152" t="str">
        <f>IF(OR(男入力!$G39=T$7,男入力!$I39=T$7),"●","")</f>
        <v/>
      </c>
      <c r="U34" s="152" t="str">
        <f>IF(OR(男入力!$G39=U$7,男入力!$I39=U$7),"●","")</f>
        <v/>
      </c>
      <c r="V34" s="152" t="str">
        <f>IF(OR(男入力!$G39=V$7,男入力!$I39=V$7),"●","")</f>
        <v/>
      </c>
      <c r="W34" s="152" t="str">
        <f>IF(OR(男入力!$G39=W$7,男入力!$I39=W$7),"●","")</f>
        <v/>
      </c>
      <c r="X34" s="157" t="str">
        <f>IF(男入力!$M39="○","●","")</f>
        <v/>
      </c>
      <c r="Y34" s="206" t="str">
        <f>IF(男入力!$O39="○","●","")</f>
        <v/>
      </c>
      <c r="Z34" s="203" t="str">
        <f>IF(OR(男入力!$G39=Z$7,男入力!$I39=Z$7,男入力!$K39=Z$7),"●","")</f>
        <v/>
      </c>
      <c r="AA34" s="168" t="str">
        <f>IF(OR(男入力!$G39=AA$7,男入力!$I39=AA$7,男入力!$K39=AA$7),"●","")</f>
        <v/>
      </c>
      <c r="AB34" s="168" t="str">
        <f>IF(OR(男入力!$G39=AB$7,男入力!$I39=AB$7,男入力!$K39=AB$7),"●","")</f>
        <v/>
      </c>
      <c r="AC34" s="168" t="str">
        <f>IF(OR(男入力!$G39=AC$7,男入力!$I39=AC$7,男入力!$K39=AC$7),"●","")</f>
        <v/>
      </c>
      <c r="AD34" s="153" t="str">
        <f t="shared" si="0"/>
        <v/>
      </c>
      <c r="AE34" s="146" t="str">
        <f t="shared" si="1"/>
        <v/>
      </c>
    </row>
    <row r="35" spans="2:31" ht="24" customHeight="1" x14ac:dyDescent="0.15">
      <c r="B35" s="150">
        <v>28</v>
      </c>
      <c r="C35" s="150" t="str">
        <f>IF(男入力!B40="","",男入力!B40)</f>
        <v/>
      </c>
      <c r="D35" s="150" t="str">
        <f>IF(男入力!C40="","",男入力!C40)</f>
        <v/>
      </c>
      <c r="E35" s="150" t="str">
        <f>IF(男入力!F40="","",男入力!F40)</f>
        <v/>
      </c>
      <c r="F35" s="152" t="str">
        <f>IF(OR(男入力!$G40=F$7,男入力!$I40=F$7),"●","")</f>
        <v/>
      </c>
      <c r="G35" s="152" t="str">
        <f>IF(OR(男入力!$G40=G$7,男入力!$I40=G$7),"●","")</f>
        <v/>
      </c>
      <c r="H35" s="152" t="str">
        <f>IF(OR(男入力!$G40=H$7,男入力!$I40=H$7),"●","")</f>
        <v/>
      </c>
      <c r="I35" s="152" t="str">
        <f>IF(OR(男入力!$G40=I$7,男入力!$I40=I$7),"●","")</f>
        <v/>
      </c>
      <c r="J35" s="152" t="str">
        <f>IF(OR(男入力!$G40=J$7,男入力!$I40=J$7),"●","")</f>
        <v/>
      </c>
      <c r="K35" s="152" t="str">
        <f>IF(OR(男入力!$G40=K$7,男入力!$I40=K$7),"●","")</f>
        <v/>
      </c>
      <c r="L35" s="152" t="str">
        <f>IF(OR(男入力!$G40=L$7,男入力!$I40=L$7),"●","")</f>
        <v/>
      </c>
      <c r="M35" s="152" t="str">
        <f>IF(OR(男入力!$G40=M$7,男入力!$I40=M$7),"●","")</f>
        <v/>
      </c>
      <c r="N35" s="152" t="str">
        <f>IF(OR(男入力!$G40=N$7,男入力!$I40=N$7),"●","")</f>
        <v/>
      </c>
      <c r="O35" s="152" t="str">
        <f>IF(OR(男入力!$G40=O$7,男入力!$I40=O$7),"●","")</f>
        <v/>
      </c>
      <c r="P35" s="152" t="str">
        <f>IF(OR(男入力!$G40=P$7,男入力!$I40=P$7),"●","")</f>
        <v/>
      </c>
      <c r="Q35" s="152" t="str">
        <f>IF(OR(男入力!$G40=Q$7,男入力!$I40=Q$7),"●","")</f>
        <v/>
      </c>
      <c r="R35" s="152" t="str">
        <f>IF(OR(男入力!$G40=R$7,男入力!$I40=R$7),"●","")</f>
        <v/>
      </c>
      <c r="S35" s="152" t="str">
        <f>IF(OR(男入力!$G40=S$7,男入力!$I40=S$7),"●","")</f>
        <v/>
      </c>
      <c r="T35" s="152" t="str">
        <f>IF(OR(男入力!$G40=T$7,男入力!$I40=T$7),"●","")</f>
        <v/>
      </c>
      <c r="U35" s="152" t="str">
        <f>IF(OR(男入力!$G40=U$7,男入力!$I40=U$7),"●","")</f>
        <v/>
      </c>
      <c r="V35" s="152" t="str">
        <f>IF(OR(男入力!$G40=V$7,男入力!$I40=V$7),"●","")</f>
        <v/>
      </c>
      <c r="W35" s="152" t="str">
        <f>IF(OR(男入力!$G40=W$7,男入力!$I40=W$7),"●","")</f>
        <v/>
      </c>
      <c r="X35" s="157" t="str">
        <f>IF(男入力!$M40="○","●","")</f>
        <v/>
      </c>
      <c r="Y35" s="206" t="str">
        <f>IF(男入力!$O40="○","●","")</f>
        <v/>
      </c>
      <c r="Z35" s="203" t="str">
        <f>IF(OR(男入力!$G40=Z$7,男入力!$I40=Z$7,男入力!$K40=Z$7),"●","")</f>
        <v/>
      </c>
      <c r="AA35" s="168" t="str">
        <f>IF(OR(男入力!$G40=AA$7,男入力!$I40=AA$7,男入力!$K40=AA$7),"●","")</f>
        <v/>
      </c>
      <c r="AB35" s="168" t="str">
        <f>IF(OR(男入力!$G40=AB$7,男入力!$I40=AB$7,男入力!$K40=AB$7),"●","")</f>
        <v/>
      </c>
      <c r="AC35" s="168" t="str">
        <f>IF(OR(男入力!$G40=AC$7,男入力!$I40=AC$7,男入力!$K40=AC$7),"●","")</f>
        <v/>
      </c>
      <c r="AD35" s="153" t="str">
        <f t="shared" si="0"/>
        <v/>
      </c>
      <c r="AE35" s="146" t="str">
        <f t="shared" si="1"/>
        <v/>
      </c>
    </row>
    <row r="36" spans="2:31" ht="24" customHeight="1" x14ac:dyDescent="0.15">
      <c r="B36" s="150">
        <v>29</v>
      </c>
      <c r="C36" s="150" t="str">
        <f>IF(男入力!B41="","",男入力!B41)</f>
        <v/>
      </c>
      <c r="D36" s="150" t="str">
        <f>IF(男入力!C41="","",男入力!C41)</f>
        <v/>
      </c>
      <c r="E36" s="150" t="str">
        <f>IF(男入力!F41="","",男入力!F41)</f>
        <v/>
      </c>
      <c r="F36" s="152" t="str">
        <f>IF(OR(男入力!$G41=F$7,男入力!$I41=F$7),"●","")</f>
        <v/>
      </c>
      <c r="G36" s="152" t="str">
        <f>IF(OR(男入力!$G41=G$7,男入力!$I41=G$7),"●","")</f>
        <v/>
      </c>
      <c r="H36" s="152" t="str">
        <f>IF(OR(男入力!$G41=H$7,男入力!$I41=H$7),"●","")</f>
        <v/>
      </c>
      <c r="I36" s="152" t="str">
        <f>IF(OR(男入力!$G41=I$7,男入力!$I41=I$7),"●","")</f>
        <v/>
      </c>
      <c r="J36" s="152" t="str">
        <f>IF(OR(男入力!$G41=J$7,男入力!$I41=J$7),"●","")</f>
        <v/>
      </c>
      <c r="K36" s="152" t="str">
        <f>IF(OR(男入力!$G41=K$7,男入力!$I41=K$7),"●","")</f>
        <v/>
      </c>
      <c r="L36" s="152" t="str">
        <f>IF(OR(男入力!$G41=L$7,男入力!$I41=L$7),"●","")</f>
        <v/>
      </c>
      <c r="M36" s="152" t="str">
        <f>IF(OR(男入力!$G41=M$7,男入力!$I41=M$7),"●","")</f>
        <v/>
      </c>
      <c r="N36" s="152" t="str">
        <f>IF(OR(男入力!$G41=N$7,男入力!$I41=N$7),"●","")</f>
        <v/>
      </c>
      <c r="O36" s="152" t="str">
        <f>IF(OR(男入力!$G41=O$7,男入力!$I41=O$7),"●","")</f>
        <v/>
      </c>
      <c r="P36" s="152" t="str">
        <f>IF(OR(男入力!$G41=P$7,男入力!$I41=P$7),"●","")</f>
        <v/>
      </c>
      <c r="Q36" s="152" t="str">
        <f>IF(OR(男入力!$G41=Q$7,男入力!$I41=Q$7),"●","")</f>
        <v/>
      </c>
      <c r="R36" s="152" t="str">
        <f>IF(OR(男入力!$G41=R$7,男入力!$I41=R$7),"●","")</f>
        <v/>
      </c>
      <c r="S36" s="152" t="str">
        <f>IF(OR(男入力!$G41=S$7,男入力!$I41=S$7),"●","")</f>
        <v/>
      </c>
      <c r="T36" s="152" t="str">
        <f>IF(OR(男入力!$G41=T$7,男入力!$I41=T$7),"●","")</f>
        <v/>
      </c>
      <c r="U36" s="152" t="str">
        <f>IF(OR(男入力!$G41=U$7,男入力!$I41=U$7),"●","")</f>
        <v/>
      </c>
      <c r="V36" s="152" t="str">
        <f>IF(OR(男入力!$G41=V$7,男入力!$I41=V$7),"●","")</f>
        <v/>
      </c>
      <c r="W36" s="152" t="str">
        <f>IF(OR(男入力!$G41=W$7,男入力!$I41=W$7),"●","")</f>
        <v/>
      </c>
      <c r="X36" s="157" t="str">
        <f>IF(男入力!$M41="○","●","")</f>
        <v/>
      </c>
      <c r="Y36" s="206" t="str">
        <f>IF(男入力!$O41="○","●","")</f>
        <v/>
      </c>
      <c r="Z36" s="203" t="str">
        <f>IF(OR(男入力!$G41=Z$7,男入力!$I41=Z$7,男入力!$K41=Z$7),"●","")</f>
        <v/>
      </c>
      <c r="AA36" s="168" t="str">
        <f>IF(OR(男入力!$G41=AA$7,男入力!$I41=AA$7,男入力!$K41=AA$7),"●","")</f>
        <v/>
      </c>
      <c r="AB36" s="168" t="str">
        <f>IF(OR(男入力!$G41=AB$7,男入力!$I41=AB$7,男入力!$K41=AB$7),"●","")</f>
        <v/>
      </c>
      <c r="AC36" s="168" t="str">
        <f>IF(OR(男入力!$G41=AC$7,男入力!$I41=AC$7,男入力!$K41=AC$7),"●","")</f>
        <v/>
      </c>
      <c r="AD36" s="153" t="str">
        <f t="shared" si="0"/>
        <v/>
      </c>
      <c r="AE36" s="146" t="str">
        <f t="shared" si="1"/>
        <v/>
      </c>
    </row>
    <row r="37" spans="2:31" ht="24" customHeight="1" x14ac:dyDescent="0.15">
      <c r="B37" s="150">
        <v>30</v>
      </c>
      <c r="C37" s="150" t="str">
        <f>IF(男入力!B42="","",男入力!B42)</f>
        <v/>
      </c>
      <c r="D37" s="150" t="str">
        <f>IF(男入力!C42="","",男入力!C42)</f>
        <v/>
      </c>
      <c r="E37" s="150" t="str">
        <f>IF(男入力!F42="","",男入力!F42)</f>
        <v/>
      </c>
      <c r="F37" s="152" t="str">
        <f>IF(OR(男入力!$G42=F$7,男入力!$I42=F$7),"●","")</f>
        <v/>
      </c>
      <c r="G37" s="152" t="str">
        <f>IF(OR(男入力!$G42=G$7,男入力!$I42=G$7),"●","")</f>
        <v/>
      </c>
      <c r="H37" s="152" t="str">
        <f>IF(OR(男入力!$G42=H$7,男入力!$I42=H$7),"●","")</f>
        <v/>
      </c>
      <c r="I37" s="152" t="str">
        <f>IF(OR(男入力!$G42=I$7,男入力!$I42=I$7),"●","")</f>
        <v/>
      </c>
      <c r="J37" s="152" t="str">
        <f>IF(OR(男入力!$G42=J$7,男入力!$I42=J$7),"●","")</f>
        <v/>
      </c>
      <c r="K37" s="152" t="str">
        <f>IF(OR(男入力!$G42=K$7,男入力!$I42=K$7),"●","")</f>
        <v/>
      </c>
      <c r="L37" s="152" t="str">
        <f>IF(OR(男入力!$G42=L$7,男入力!$I42=L$7),"●","")</f>
        <v/>
      </c>
      <c r="M37" s="152" t="str">
        <f>IF(OR(男入力!$G42=M$7,男入力!$I42=M$7),"●","")</f>
        <v/>
      </c>
      <c r="N37" s="152" t="str">
        <f>IF(OR(男入力!$G42=N$7,男入力!$I42=N$7),"●","")</f>
        <v/>
      </c>
      <c r="O37" s="152" t="str">
        <f>IF(OR(男入力!$G42=O$7,男入力!$I42=O$7),"●","")</f>
        <v/>
      </c>
      <c r="P37" s="152" t="str">
        <f>IF(OR(男入力!$G42=P$7,男入力!$I42=P$7),"●","")</f>
        <v/>
      </c>
      <c r="Q37" s="152" t="str">
        <f>IF(OR(男入力!$G42=Q$7,男入力!$I42=Q$7),"●","")</f>
        <v/>
      </c>
      <c r="R37" s="152" t="str">
        <f>IF(OR(男入力!$G42=R$7,男入力!$I42=R$7),"●","")</f>
        <v/>
      </c>
      <c r="S37" s="152" t="str">
        <f>IF(OR(男入力!$G42=S$7,男入力!$I42=S$7),"●","")</f>
        <v/>
      </c>
      <c r="T37" s="152" t="str">
        <f>IF(OR(男入力!$G42=T$7,男入力!$I42=T$7),"●","")</f>
        <v/>
      </c>
      <c r="U37" s="152" t="str">
        <f>IF(OR(男入力!$G42=U$7,男入力!$I42=U$7),"●","")</f>
        <v/>
      </c>
      <c r="V37" s="152" t="str">
        <f>IF(OR(男入力!$G42=V$7,男入力!$I42=V$7),"●","")</f>
        <v/>
      </c>
      <c r="W37" s="152" t="str">
        <f>IF(OR(男入力!$G42=W$7,男入力!$I42=W$7),"●","")</f>
        <v/>
      </c>
      <c r="X37" s="157" t="str">
        <f>IF(男入力!$M42="○","●","")</f>
        <v/>
      </c>
      <c r="Y37" s="206" t="str">
        <f>IF(男入力!$O42="○","●","")</f>
        <v/>
      </c>
      <c r="Z37" s="203" t="str">
        <f>IF(OR(男入力!$G42=Z$7,男入力!$I42=Z$7,男入力!$K42=Z$7),"●","")</f>
        <v/>
      </c>
      <c r="AA37" s="168" t="str">
        <f>IF(OR(男入力!$G42=AA$7,男入力!$I42=AA$7,男入力!$K42=AA$7),"●","")</f>
        <v/>
      </c>
      <c r="AB37" s="168" t="str">
        <f>IF(OR(男入力!$G42=AB$7,男入力!$I42=AB$7,男入力!$K42=AB$7),"●","")</f>
        <v/>
      </c>
      <c r="AC37" s="168" t="str">
        <f>IF(OR(男入力!$G42=AC$7,男入力!$I42=AC$7,男入力!$K42=AC$7),"●","")</f>
        <v/>
      </c>
      <c r="AD37" s="153" t="str">
        <f t="shared" si="0"/>
        <v/>
      </c>
      <c r="AE37" s="146" t="str">
        <f t="shared" si="1"/>
        <v/>
      </c>
    </row>
    <row r="38" spans="2:31" ht="24" customHeight="1" x14ac:dyDescent="0.15">
      <c r="B38" s="150">
        <v>31</v>
      </c>
      <c r="C38" s="150" t="str">
        <f>IF(男入力!B43="","",男入力!B43)</f>
        <v/>
      </c>
      <c r="D38" s="150" t="str">
        <f>IF(男入力!C43="","",男入力!C43)</f>
        <v/>
      </c>
      <c r="E38" s="150" t="str">
        <f>IF(男入力!F43="","",男入力!F43)</f>
        <v/>
      </c>
      <c r="F38" s="152" t="str">
        <f>IF(OR(男入力!$G43=F$7,男入力!$I43=F$7),"●","")</f>
        <v/>
      </c>
      <c r="G38" s="152" t="str">
        <f>IF(OR(男入力!$G43=G$7,男入力!$I43=G$7),"●","")</f>
        <v/>
      </c>
      <c r="H38" s="152" t="str">
        <f>IF(OR(男入力!$G43=H$7,男入力!$I43=H$7),"●","")</f>
        <v/>
      </c>
      <c r="I38" s="152" t="str">
        <f>IF(OR(男入力!$G43=I$7,男入力!$I43=I$7),"●","")</f>
        <v/>
      </c>
      <c r="J38" s="152" t="str">
        <f>IF(OR(男入力!$G43=J$7,男入力!$I43=J$7),"●","")</f>
        <v/>
      </c>
      <c r="K38" s="152" t="str">
        <f>IF(OR(男入力!$G43=K$7,男入力!$I43=K$7),"●","")</f>
        <v/>
      </c>
      <c r="L38" s="152" t="str">
        <f>IF(OR(男入力!$G43=L$7,男入力!$I43=L$7),"●","")</f>
        <v/>
      </c>
      <c r="M38" s="152" t="str">
        <f>IF(OR(男入力!$G43=M$7,男入力!$I43=M$7),"●","")</f>
        <v/>
      </c>
      <c r="N38" s="152" t="str">
        <f>IF(OR(男入力!$G43=N$7,男入力!$I43=N$7),"●","")</f>
        <v/>
      </c>
      <c r="O38" s="152" t="str">
        <f>IF(OR(男入力!$G43=O$7,男入力!$I43=O$7),"●","")</f>
        <v/>
      </c>
      <c r="P38" s="152" t="str">
        <f>IF(OR(男入力!$G43=P$7,男入力!$I43=P$7),"●","")</f>
        <v/>
      </c>
      <c r="Q38" s="152" t="str">
        <f>IF(OR(男入力!$G43=Q$7,男入力!$I43=Q$7),"●","")</f>
        <v/>
      </c>
      <c r="R38" s="152" t="str">
        <f>IF(OR(男入力!$G43=R$7,男入力!$I43=R$7),"●","")</f>
        <v/>
      </c>
      <c r="S38" s="152" t="str">
        <f>IF(OR(男入力!$G43=S$7,男入力!$I43=S$7),"●","")</f>
        <v/>
      </c>
      <c r="T38" s="152" t="str">
        <f>IF(OR(男入力!$G43=T$7,男入力!$I43=T$7),"●","")</f>
        <v/>
      </c>
      <c r="U38" s="152" t="str">
        <f>IF(OR(男入力!$G43=U$7,男入力!$I43=U$7),"●","")</f>
        <v/>
      </c>
      <c r="V38" s="152" t="str">
        <f>IF(OR(男入力!$G43=V$7,男入力!$I43=V$7),"●","")</f>
        <v/>
      </c>
      <c r="W38" s="152" t="str">
        <f>IF(OR(男入力!$G43=W$7,男入力!$I43=W$7),"●","")</f>
        <v/>
      </c>
      <c r="X38" s="157" t="str">
        <f>IF(男入力!$M43="○","●","")</f>
        <v/>
      </c>
      <c r="Y38" s="206" t="str">
        <f>IF(男入力!$O43="○","●","")</f>
        <v/>
      </c>
      <c r="Z38" s="203" t="str">
        <f>IF(OR(男入力!$G43=Z$7,男入力!$I43=Z$7,男入力!$K43=Z$7),"●","")</f>
        <v/>
      </c>
      <c r="AA38" s="168" t="str">
        <f>IF(OR(男入力!$G43=AA$7,男入力!$I43=AA$7,男入力!$K43=AA$7),"●","")</f>
        <v/>
      </c>
      <c r="AB38" s="168" t="str">
        <f>IF(OR(男入力!$G43=AB$7,男入力!$I43=AB$7,男入力!$K43=AB$7),"●","")</f>
        <v/>
      </c>
      <c r="AC38" s="168" t="str">
        <f>IF(OR(男入力!$G43=AC$7,男入力!$I43=AC$7,男入力!$K43=AC$7),"●","")</f>
        <v/>
      </c>
      <c r="AD38" s="153" t="str">
        <f t="shared" si="0"/>
        <v/>
      </c>
      <c r="AE38" s="146" t="str">
        <f t="shared" si="1"/>
        <v/>
      </c>
    </row>
    <row r="39" spans="2:31" ht="24" customHeight="1" x14ac:dyDescent="0.15">
      <c r="B39" s="150">
        <v>32</v>
      </c>
      <c r="C39" s="150" t="str">
        <f>IF(男入力!B44="","",男入力!B44)</f>
        <v/>
      </c>
      <c r="D39" s="150" t="str">
        <f>IF(男入力!C44="","",男入力!C44)</f>
        <v/>
      </c>
      <c r="E39" s="150" t="str">
        <f>IF(男入力!F44="","",男入力!F44)</f>
        <v/>
      </c>
      <c r="F39" s="152" t="str">
        <f>IF(OR(男入力!$G44=F$7,男入力!$I44=F$7),"●","")</f>
        <v/>
      </c>
      <c r="G39" s="152" t="str">
        <f>IF(OR(男入力!$G44=G$7,男入力!$I44=G$7),"●","")</f>
        <v/>
      </c>
      <c r="H39" s="152" t="str">
        <f>IF(OR(男入力!$G44=H$7,男入力!$I44=H$7),"●","")</f>
        <v/>
      </c>
      <c r="I39" s="152" t="str">
        <f>IF(OR(男入力!$G44=I$7,男入力!$I44=I$7),"●","")</f>
        <v/>
      </c>
      <c r="J39" s="152" t="str">
        <f>IF(OR(男入力!$G44=J$7,男入力!$I44=J$7),"●","")</f>
        <v/>
      </c>
      <c r="K39" s="152" t="str">
        <f>IF(OR(男入力!$G44=K$7,男入力!$I44=K$7),"●","")</f>
        <v/>
      </c>
      <c r="L39" s="152" t="str">
        <f>IF(OR(男入力!$G44=L$7,男入力!$I44=L$7),"●","")</f>
        <v/>
      </c>
      <c r="M39" s="152" t="str">
        <f>IF(OR(男入力!$G44=M$7,男入力!$I44=M$7),"●","")</f>
        <v/>
      </c>
      <c r="N39" s="152" t="str">
        <f>IF(OR(男入力!$G44=N$7,男入力!$I44=N$7),"●","")</f>
        <v/>
      </c>
      <c r="O39" s="152" t="str">
        <f>IF(OR(男入力!$G44=O$7,男入力!$I44=O$7),"●","")</f>
        <v/>
      </c>
      <c r="P39" s="152" t="str">
        <f>IF(OR(男入力!$G44=P$7,男入力!$I44=P$7),"●","")</f>
        <v/>
      </c>
      <c r="Q39" s="152" t="str">
        <f>IF(OR(男入力!$G44=Q$7,男入力!$I44=Q$7),"●","")</f>
        <v/>
      </c>
      <c r="R39" s="152" t="str">
        <f>IF(OR(男入力!$G44=R$7,男入力!$I44=R$7),"●","")</f>
        <v/>
      </c>
      <c r="S39" s="152" t="str">
        <f>IF(OR(男入力!$G44=S$7,男入力!$I44=S$7),"●","")</f>
        <v/>
      </c>
      <c r="T39" s="152" t="str">
        <f>IF(OR(男入力!$G44=T$7,男入力!$I44=T$7),"●","")</f>
        <v/>
      </c>
      <c r="U39" s="152" t="str">
        <f>IF(OR(男入力!$G44=U$7,男入力!$I44=U$7),"●","")</f>
        <v/>
      </c>
      <c r="V39" s="152" t="str">
        <f>IF(OR(男入力!$G44=V$7,男入力!$I44=V$7),"●","")</f>
        <v/>
      </c>
      <c r="W39" s="152" t="str">
        <f>IF(OR(男入力!$G44=W$7,男入力!$I44=W$7),"●","")</f>
        <v/>
      </c>
      <c r="X39" s="157" t="str">
        <f>IF(男入力!$M44="○","●","")</f>
        <v/>
      </c>
      <c r="Y39" s="206" t="str">
        <f>IF(男入力!$O44="○","●","")</f>
        <v/>
      </c>
      <c r="Z39" s="203" t="str">
        <f>IF(OR(男入力!$G44=Z$7,男入力!$I44=Z$7,男入力!$K44=Z$7),"●","")</f>
        <v/>
      </c>
      <c r="AA39" s="168" t="str">
        <f>IF(OR(男入力!$G44=AA$7,男入力!$I44=AA$7,男入力!$K44=AA$7),"●","")</f>
        <v/>
      </c>
      <c r="AB39" s="168" t="str">
        <f>IF(OR(男入力!$G44=AB$7,男入力!$I44=AB$7,男入力!$K44=AB$7),"●","")</f>
        <v/>
      </c>
      <c r="AC39" s="168" t="str">
        <f>IF(OR(男入力!$G44=AC$7,男入力!$I44=AC$7,男入力!$K44=AC$7),"●","")</f>
        <v/>
      </c>
      <c r="AD39" s="153" t="str">
        <f t="shared" si="0"/>
        <v/>
      </c>
      <c r="AE39" s="146" t="str">
        <f t="shared" si="1"/>
        <v/>
      </c>
    </row>
    <row r="40" spans="2:31" ht="24" customHeight="1" x14ac:dyDescent="0.15">
      <c r="B40" s="150">
        <v>33</v>
      </c>
      <c r="C40" s="150" t="str">
        <f>IF(男入力!B45="","",男入力!B45)</f>
        <v/>
      </c>
      <c r="D40" s="150" t="str">
        <f>IF(男入力!C45="","",男入力!C45)</f>
        <v/>
      </c>
      <c r="E40" s="150" t="str">
        <f>IF(男入力!F45="","",男入力!F45)</f>
        <v/>
      </c>
      <c r="F40" s="152" t="str">
        <f>IF(OR(男入力!$G45=F$7,男入力!$I45=F$7),"●","")</f>
        <v/>
      </c>
      <c r="G40" s="152" t="str">
        <f>IF(OR(男入力!$G45=G$7,男入力!$I45=G$7),"●","")</f>
        <v/>
      </c>
      <c r="H40" s="152" t="str">
        <f>IF(OR(男入力!$G45=H$7,男入力!$I45=H$7),"●","")</f>
        <v/>
      </c>
      <c r="I40" s="152" t="str">
        <f>IF(OR(男入力!$G45=I$7,男入力!$I45=I$7),"●","")</f>
        <v/>
      </c>
      <c r="J40" s="152" t="str">
        <f>IF(OR(男入力!$G45=J$7,男入力!$I45=J$7),"●","")</f>
        <v/>
      </c>
      <c r="K40" s="152" t="str">
        <f>IF(OR(男入力!$G45=K$7,男入力!$I45=K$7),"●","")</f>
        <v/>
      </c>
      <c r="L40" s="152" t="str">
        <f>IF(OR(男入力!$G45=L$7,男入力!$I45=L$7),"●","")</f>
        <v/>
      </c>
      <c r="M40" s="152" t="str">
        <f>IF(OR(男入力!$G45=M$7,男入力!$I45=M$7),"●","")</f>
        <v/>
      </c>
      <c r="N40" s="152" t="str">
        <f>IF(OR(男入力!$G45=N$7,男入力!$I45=N$7),"●","")</f>
        <v/>
      </c>
      <c r="O40" s="152" t="str">
        <f>IF(OR(男入力!$G45=O$7,男入力!$I45=O$7),"●","")</f>
        <v/>
      </c>
      <c r="P40" s="152" t="str">
        <f>IF(OR(男入力!$G45=P$7,男入力!$I45=P$7),"●","")</f>
        <v/>
      </c>
      <c r="Q40" s="152" t="str">
        <f>IF(OR(男入力!$G45=Q$7,男入力!$I45=Q$7),"●","")</f>
        <v/>
      </c>
      <c r="R40" s="152" t="str">
        <f>IF(OR(男入力!$G45=R$7,男入力!$I45=R$7),"●","")</f>
        <v/>
      </c>
      <c r="S40" s="152" t="str">
        <f>IF(OR(男入力!$G45=S$7,男入力!$I45=S$7),"●","")</f>
        <v/>
      </c>
      <c r="T40" s="152" t="str">
        <f>IF(OR(男入力!$G45=T$7,男入力!$I45=T$7),"●","")</f>
        <v/>
      </c>
      <c r="U40" s="152" t="str">
        <f>IF(OR(男入力!$G45=U$7,男入力!$I45=U$7),"●","")</f>
        <v/>
      </c>
      <c r="V40" s="152" t="str">
        <f>IF(OR(男入力!$G45=V$7,男入力!$I45=V$7),"●","")</f>
        <v/>
      </c>
      <c r="W40" s="152" t="str">
        <f>IF(OR(男入力!$G45=W$7,男入力!$I45=W$7),"●","")</f>
        <v/>
      </c>
      <c r="X40" s="157" t="str">
        <f>IF(男入力!$M45="○","●","")</f>
        <v/>
      </c>
      <c r="Y40" s="206" t="str">
        <f>IF(男入力!$O45="○","●","")</f>
        <v/>
      </c>
      <c r="Z40" s="203" t="str">
        <f>IF(OR(男入力!$G45=Z$7,男入力!$I45=Z$7,男入力!$K45=Z$7),"●","")</f>
        <v/>
      </c>
      <c r="AA40" s="168" t="str">
        <f>IF(OR(男入力!$G45=AA$7,男入力!$I45=AA$7,男入力!$K45=AA$7),"●","")</f>
        <v/>
      </c>
      <c r="AB40" s="168" t="str">
        <f>IF(OR(男入力!$G45=AB$7,男入力!$I45=AB$7,男入力!$K45=AB$7),"●","")</f>
        <v/>
      </c>
      <c r="AC40" s="168" t="str">
        <f>IF(OR(男入力!$G45=AC$7,男入力!$I45=AC$7,男入力!$K45=AC$7),"●","")</f>
        <v/>
      </c>
      <c r="AD40" s="153" t="str">
        <f t="shared" si="0"/>
        <v/>
      </c>
      <c r="AE40" s="146" t="str">
        <f t="shared" si="1"/>
        <v/>
      </c>
    </row>
    <row r="41" spans="2:31" ht="24" customHeight="1" x14ac:dyDescent="0.15">
      <c r="B41" s="150">
        <v>34</v>
      </c>
      <c r="C41" s="150" t="str">
        <f>IF(男入力!B46="","",男入力!B46)</f>
        <v/>
      </c>
      <c r="D41" s="150" t="str">
        <f>IF(男入力!C46="","",男入力!C46)</f>
        <v/>
      </c>
      <c r="E41" s="150" t="str">
        <f>IF(男入力!F46="","",男入力!F46)</f>
        <v/>
      </c>
      <c r="F41" s="152" t="str">
        <f>IF(OR(男入力!$G46=F$7,男入力!$I46=F$7),"●","")</f>
        <v/>
      </c>
      <c r="G41" s="152" t="str">
        <f>IF(OR(男入力!$G46=G$7,男入力!$I46=G$7),"●","")</f>
        <v/>
      </c>
      <c r="H41" s="152" t="str">
        <f>IF(OR(男入力!$G46=H$7,男入力!$I46=H$7),"●","")</f>
        <v/>
      </c>
      <c r="I41" s="152" t="str">
        <f>IF(OR(男入力!$G46=I$7,男入力!$I46=I$7),"●","")</f>
        <v/>
      </c>
      <c r="J41" s="152" t="str">
        <f>IF(OR(男入力!$G46=J$7,男入力!$I46=J$7),"●","")</f>
        <v/>
      </c>
      <c r="K41" s="152" t="str">
        <f>IF(OR(男入力!$G46=K$7,男入力!$I46=K$7),"●","")</f>
        <v/>
      </c>
      <c r="L41" s="152" t="str">
        <f>IF(OR(男入力!$G46=L$7,男入力!$I46=L$7),"●","")</f>
        <v/>
      </c>
      <c r="M41" s="152" t="str">
        <f>IF(OR(男入力!$G46=M$7,男入力!$I46=M$7),"●","")</f>
        <v/>
      </c>
      <c r="N41" s="152" t="str">
        <f>IF(OR(男入力!$G46=N$7,男入力!$I46=N$7),"●","")</f>
        <v/>
      </c>
      <c r="O41" s="152" t="str">
        <f>IF(OR(男入力!$G46=O$7,男入力!$I46=O$7),"●","")</f>
        <v/>
      </c>
      <c r="P41" s="152" t="str">
        <f>IF(OR(男入力!$G46=P$7,男入力!$I46=P$7),"●","")</f>
        <v/>
      </c>
      <c r="Q41" s="152" t="str">
        <f>IF(OR(男入力!$G46=Q$7,男入力!$I46=Q$7),"●","")</f>
        <v/>
      </c>
      <c r="R41" s="152" t="str">
        <f>IF(OR(男入力!$G46=R$7,男入力!$I46=R$7),"●","")</f>
        <v/>
      </c>
      <c r="S41" s="152" t="str">
        <f>IF(OR(男入力!$G46=S$7,男入力!$I46=S$7),"●","")</f>
        <v/>
      </c>
      <c r="T41" s="152" t="str">
        <f>IF(OR(男入力!$G46=T$7,男入力!$I46=T$7),"●","")</f>
        <v/>
      </c>
      <c r="U41" s="152" t="str">
        <f>IF(OR(男入力!$G46=U$7,男入力!$I46=U$7),"●","")</f>
        <v/>
      </c>
      <c r="V41" s="152" t="str">
        <f>IF(OR(男入力!$G46=V$7,男入力!$I46=V$7),"●","")</f>
        <v/>
      </c>
      <c r="W41" s="152" t="str">
        <f>IF(OR(男入力!$G46=W$7,男入力!$I46=W$7),"●","")</f>
        <v/>
      </c>
      <c r="X41" s="157" t="str">
        <f>IF(男入力!$M46="○","●","")</f>
        <v/>
      </c>
      <c r="Y41" s="206" t="str">
        <f>IF(男入力!$O46="○","●","")</f>
        <v/>
      </c>
      <c r="Z41" s="203" t="str">
        <f>IF(OR(男入力!$G46=Z$7,男入力!$I46=Z$7,男入力!$K46=Z$7),"●","")</f>
        <v/>
      </c>
      <c r="AA41" s="168" t="str">
        <f>IF(OR(男入力!$G46=AA$7,男入力!$I46=AA$7,男入力!$K46=AA$7),"●","")</f>
        <v/>
      </c>
      <c r="AB41" s="168" t="str">
        <f>IF(OR(男入力!$G46=AB$7,男入力!$I46=AB$7,男入力!$K46=AB$7),"●","")</f>
        <v/>
      </c>
      <c r="AC41" s="168" t="str">
        <f>IF(OR(男入力!$G46=AC$7,男入力!$I46=AC$7,男入力!$K46=AC$7),"●","")</f>
        <v/>
      </c>
      <c r="AD41" s="153" t="str">
        <f t="shared" si="0"/>
        <v/>
      </c>
      <c r="AE41" s="146" t="str">
        <f t="shared" si="1"/>
        <v/>
      </c>
    </row>
    <row r="42" spans="2:31" ht="24" customHeight="1" x14ac:dyDescent="0.15">
      <c r="B42" s="150">
        <v>35</v>
      </c>
      <c r="C42" s="150" t="str">
        <f>IF(男入力!B47="","",男入力!B47)</f>
        <v/>
      </c>
      <c r="D42" s="150" t="str">
        <f>IF(男入力!C47="","",男入力!C47)</f>
        <v/>
      </c>
      <c r="E42" s="150" t="str">
        <f>IF(男入力!F47="","",男入力!F47)</f>
        <v/>
      </c>
      <c r="F42" s="152" t="str">
        <f>IF(OR(男入力!$G47=F$7,男入力!$I47=F$7),"●","")</f>
        <v/>
      </c>
      <c r="G42" s="152" t="str">
        <f>IF(OR(男入力!$G47=G$7,男入力!$I47=G$7),"●","")</f>
        <v/>
      </c>
      <c r="H42" s="152" t="str">
        <f>IF(OR(男入力!$G47=H$7,男入力!$I47=H$7),"●","")</f>
        <v/>
      </c>
      <c r="I42" s="152" t="str">
        <f>IF(OR(男入力!$G47=I$7,男入力!$I47=I$7),"●","")</f>
        <v/>
      </c>
      <c r="J42" s="152" t="str">
        <f>IF(OR(男入力!$G47=J$7,男入力!$I47=J$7),"●","")</f>
        <v/>
      </c>
      <c r="K42" s="152" t="str">
        <f>IF(OR(男入力!$G47=K$7,男入力!$I47=K$7),"●","")</f>
        <v/>
      </c>
      <c r="L42" s="152" t="str">
        <f>IF(OR(男入力!$G47=L$7,男入力!$I47=L$7),"●","")</f>
        <v/>
      </c>
      <c r="M42" s="152" t="str">
        <f>IF(OR(男入力!$G47=M$7,男入力!$I47=M$7),"●","")</f>
        <v/>
      </c>
      <c r="N42" s="152" t="str">
        <f>IF(OR(男入力!$G47=N$7,男入力!$I47=N$7),"●","")</f>
        <v/>
      </c>
      <c r="O42" s="152" t="str">
        <f>IF(OR(男入力!$G47=O$7,男入力!$I47=O$7),"●","")</f>
        <v/>
      </c>
      <c r="P42" s="152" t="str">
        <f>IF(OR(男入力!$G47=P$7,男入力!$I47=P$7),"●","")</f>
        <v/>
      </c>
      <c r="Q42" s="152" t="str">
        <f>IF(OR(男入力!$G47=Q$7,男入力!$I47=Q$7),"●","")</f>
        <v/>
      </c>
      <c r="R42" s="152" t="str">
        <f>IF(OR(男入力!$G47=R$7,男入力!$I47=R$7),"●","")</f>
        <v/>
      </c>
      <c r="S42" s="152" t="str">
        <f>IF(OR(男入力!$G47=S$7,男入力!$I47=S$7),"●","")</f>
        <v/>
      </c>
      <c r="T42" s="152" t="str">
        <f>IF(OR(男入力!$G47=T$7,男入力!$I47=T$7),"●","")</f>
        <v/>
      </c>
      <c r="U42" s="152" t="str">
        <f>IF(OR(男入力!$G47=U$7,男入力!$I47=U$7),"●","")</f>
        <v/>
      </c>
      <c r="V42" s="152" t="str">
        <f>IF(OR(男入力!$G47=V$7,男入力!$I47=V$7),"●","")</f>
        <v/>
      </c>
      <c r="W42" s="152" t="str">
        <f>IF(OR(男入力!$G47=W$7,男入力!$I47=W$7),"●","")</f>
        <v/>
      </c>
      <c r="X42" s="157" t="str">
        <f>IF(男入力!$M47="○","●","")</f>
        <v/>
      </c>
      <c r="Y42" s="206" t="str">
        <f>IF(男入力!$O47="○","●","")</f>
        <v/>
      </c>
      <c r="Z42" s="203" t="str">
        <f>IF(OR(男入力!$G47=Z$7,男入力!$I47=Z$7,男入力!$K47=Z$7),"●","")</f>
        <v/>
      </c>
      <c r="AA42" s="168" t="str">
        <f>IF(OR(男入力!$G47=AA$7,男入力!$I47=AA$7,男入力!$K47=AA$7),"●","")</f>
        <v/>
      </c>
      <c r="AB42" s="168" t="str">
        <f>IF(OR(男入力!$G47=AB$7,男入力!$I47=AB$7,男入力!$K47=AB$7),"●","")</f>
        <v/>
      </c>
      <c r="AC42" s="168" t="str">
        <f>IF(OR(男入力!$G47=AC$7,男入力!$I47=AC$7,男入力!$K47=AC$7),"●","")</f>
        <v/>
      </c>
      <c r="AD42" s="153" t="str">
        <f t="shared" si="0"/>
        <v/>
      </c>
      <c r="AE42" s="146" t="str">
        <f t="shared" si="1"/>
        <v/>
      </c>
    </row>
    <row r="43" spans="2:31" s="153" customFormat="1" ht="18" customHeight="1" x14ac:dyDescent="0.15">
      <c r="B43" s="175"/>
      <c r="C43" s="177"/>
      <c r="D43" s="177"/>
      <c r="E43" s="176" t="s">
        <v>183</v>
      </c>
      <c r="F43" s="173">
        <f t="shared" ref="F43:W43" si="2">COUNTIF(F8:F42,"●")</f>
        <v>0</v>
      </c>
      <c r="G43" s="173">
        <f t="shared" si="2"/>
        <v>0</v>
      </c>
      <c r="H43" s="173">
        <f t="shared" si="2"/>
        <v>0</v>
      </c>
      <c r="I43" s="173">
        <f t="shared" si="2"/>
        <v>0</v>
      </c>
      <c r="J43" s="173">
        <f t="shared" si="2"/>
        <v>0</v>
      </c>
      <c r="K43" s="173">
        <f t="shared" si="2"/>
        <v>0</v>
      </c>
      <c r="L43" s="173">
        <f t="shared" si="2"/>
        <v>0</v>
      </c>
      <c r="M43" s="173">
        <f t="shared" si="2"/>
        <v>0</v>
      </c>
      <c r="N43" s="173">
        <f t="shared" si="2"/>
        <v>0</v>
      </c>
      <c r="O43" s="173">
        <f t="shared" si="2"/>
        <v>0</v>
      </c>
      <c r="P43" s="173">
        <f t="shared" si="2"/>
        <v>0</v>
      </c>
      <c r="Q43" s="173">
        <f t="shared" si="2"/>
        <v>0</v>
      </c>
      <c r="R43" s="173">
        <f t="shared" si="2"/>
        <v>0</v>
      </c>
      <c r="S43" s="173">
        <f t="shared" si="2"/>
        <v>0</v>
      </c>
      <c r="T43" s="173">
        <f t="shared" si="2"/>
        <v>0</v>
      </c>
      <c r="U43" s="173">
        <f t="shared" si="2"/>
        <v>0</v>
      </c>
      <c r="V43" s="173">
        <f t="shared" si="2"/>
        <v>0</v>
      </c>
      <c r="W43" s="173">
        <f t="shared" si="2"/>
        <v>0</v>
      </c>
      <c r="X43" s="200">
        <f>COUNTIF(X8:X42,"●")</f>
        <v>0</v>
      </c>
      <c r="Y43" s="207">
        <f>COUNTIF(Y8:Y42,"●")</f>
        <v>0</v>
      </c>
      <c r="Z43" s="209">
        <f>COUNTIF(Z8:Z42,"●")</f>
        <v>0</v>
      </c>
      <c r="AA43" s="199">
        <f t="shared" ref="AA43:AC43" si="3">COUNTIF(AA8:AA42,"●")</f>
        <v>0</v>
      </c>
      <c r="AB43" s="199">
        <f t="shared" si="3"/>
        <v>0</v>
      </c>
      <c r="AC43" s="199">
        <f t="shared" si="3"/>
        <v>0</v>
      </c>
    </row>
    <row r="44" spans="2:31" s="153" customFormat="1" ht="18" hidden="1" customHeight="1" x14ac:dyDescent="0.15">
      <c r="B44" s="175"/>
      <c r="C44" s="177"/>
      <c r="D44" s="177"/>
      <c r="E44" s="176" t="s">
        <v>167</v>
      </c>
      <c r="F44" s="173">
        <f>COUNTIF(F8:F42,"OP")</f>
        <v>0</v>
      </c>
      <c r="G44" s="173">
        <f t="shared" ref="G44:Y44" si="4">COUNTIF(G8:G42,"OP")</f>
        <v>0</v>
      </c>
      <c r="H44" s="173">
        <f t="shared" si="4"/>
        <v>0</v>
      </c>
      <c r="I44" s="173">
        <f t="shared" si="4"/>
        <v>0</v>
      </c>
      <c r="J44" s="173">
        <f t="shared" si="4"/>
        <v>0</v>
      </c>
      <c r="K44" s="173">
        <f t="shared" si="4"/>
        <v>0</v>
      </c>
      <c r="L44" s="173">
        <f t="shared" si="4"/>
        <v>0</v>
      </c>
      <c r="M44" s="173">
        <f t="shared" si="4"/>
        <v>0</v>
      </c>
      <c r="N44" s="173">
        <f t="shared" si="4"/>
        <v>0</v>
      </c>
      <c r="O44" s="174"/>
      <c r="P44" s="174"/>
      <c r="Q44" s="174"/>
      <c r="R44" s="173">
        <f t="shared" si="4"/>
        <v>0</v>
      </c>
      <c r="S44" s="173">
        <f t="shared" si="4"/>
        <v>0</v>
      </c>
      <c r="T44" s="173">
        <f t="shared" si="4"/>
        <v>0</v>
      </c>
      <c r="U44" s="173">
        <f t="shared" si="4"/>
        <v>0</v>
      </c>
      <c r="V44" s="173">
        <f t="shared" si="4"/>
        <v>0</v>
      </c>
      <c r="W44" s="173">
        <f t="shared" si="4"/>
        <v>0</v>
      </c>
      <c r="X44" s="174"/>
      <c r="Y44" s="173">
        <f t="shared" si="4"/>
        <v>0</v>
      </c>
      <c r="Z44" s="169"/>
      <c r="AA44" s="169"/>
      <c r="AB44" s="169"/>
      <c r="AC44" s="169"/>
    </row>
    <row r="45" spans="2:31" x14ac:dyDescent="0.15">
      <c r="B45" s="154" t="s">
        <v>64</v>
      </c>
      <c r="C45" s="411" t="s">
        <v>65</v>
      </c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</row>
    <row r="46" spans="2:31" x14ac:dyDescent="0.15">
      <c r="C46" s="411" t="s">
        <v>141</v>
      </c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</row>
    <row r="47" spans="2:31" x14ac:dyDescent="0.15">
      <c r="C47" s="411" t="s">
        <v>66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</row>
    <row r="49" spans="29:29" x14ac:dyDescent="0.15">
      <c r="AC49" s="155"/>
    </row>
  </sheetData>
  <sheetProtection sheet="1" selectLockedCells="1" selectUnlockedCells="1"/>
  <mergeCells count="17">
    <mergeCell ref="C45:AC45"/>
    <mergeCell ref="C46:AC46"/>
    <mergeCell ref="C47:AC47"/>
    <mergeCell ref="B6:B7"/>
    <mergeCell ref="C6:C7"/>
    <mergeCell ref="D6:D7"/>
    <mergeCell ref="E6:E7"/>
    <mergeCell ref="L5:R5"/>
    <mergeCell ref="B1:AC1"/>
    <mergeCell ref="B2:AC2"/>
    <mergeCell ref="E3:X3"/>
    <mergeCell ref="AB3:AC3"/>
    <mergeCell ref="B5:C5"/>
    <mergeCell ref="H5:K5"/>
    <mergeCell ref="S5:T5"/>
    <mergeCell ref="U5:AC5"/>
    <mergeCell ref="D5:G5"/>
  </mergeCells>
  <phoneticPr fontId="51"/>
  <conditionalFormatting sqref="D5">
    <cfRule type="expression" dxfId="12" priority="6" stopIfTrue="1">
      <formula>NOT(ISERROR(SEARCH("0",D5)))</formula>
    </cfRule>
  </conditionalFormatting>
  <conditionalFormatting sqref="L5 U5">
    <cfRule type="cellIs" dxfId="11" priority="7" stopIfTrue="1" operator="equal">
      <formula>0</formula>
    </cfRule>
  </conditionalFormatting>
  <conditionalFormatting sqref="R43:S43">
    <cfRule type="cellIs" dxfId="10" priority="9" stopIfTrue="1" operator="greaterThan">
      <formula>2</formula>
    </cfRule>
  </conditionalFormatting>
  <conditionalFormatting sqref="Z43">
    <cfRule type="cellIs" dxfId="9" priority="1" stopIfTrue="1" operator="greaterThanOrEqual">
      <formula>3</formula>
    </cfRule>
  </conditionalFormatting>
  <printOptions horizontalCentered="1"/>
  <pageMargins left="0.19685039370078741" right="0.19685039370078741" top="0.47244094488188981" bottom="0.19685039370078741" header="0.39370078740157483" footer="0.39370078740157483"/>
  <pageSetup paperSize="9" scale="7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AD47"/>
  <sheetViews>
    <sheetView zoomScale="90" zoomScaleNormal="90" zoomScaleSheetLayoutView="90" workbookViewId="0">
      <selection activeCell="AD11" sqref="AD11"/>
    </sheetView>
  </sheetViews>
  <sheetFormatPr defaultColWidth="8.875" defaultRowHeight="12.75" x14ac:dyDescent="0.15"/>
  <cols>
    <col min="1" max="1" width="2.375" style="146" customWidth="1"/>
    <col min="2" max="2" width="3.625" style="146" bestFit="1" customWidth="1"/>
    <col min="3" max="3" width="7.625" style="146" customWidth="1"/>
    <col min="4" max="4" width="17.625" style="146" customWidth="1"/>
    <col min="5" max="5" width="4.75" style="146" customWidth="1"/>
    <col min="6" max="28" width="3.75" style="146" customWidth="1"/>
    <col min="29" max="29" width="2.75" style="153" customWidth="1"/>
    <col min="30" max="16384" width="8.875" style="146"/>
  </cols>
  <sheetData>
    <row r="1" spans="2:30" x14ac:dyDescent="0.15">
      <c r="B1" s="411" t="s">
        <v>38</v>
      </c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</row>
    <row r="2" spans="2:30" ht="18.75" x14ac:dyDescent="0.15">
      <c r="B2" s="412" t="str">
        <f>様式１男!B2:AC2</f>
        <v>第67回十勝高等学校新人陸上競技大会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Z2" s="412"/>
      <c r="AA2" s="412"/>
      <c r="AB2" s="412"/>
    </row>
    <row r="3" spans="2:30" ht="18.75" x14ac:dyDescent="0.15">
      <c r="C3" s="147"/>
      <c r="D3" s="147"/>
      <c r="E3" s="412" t="s">
        <v>39</v>
      </c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147"/>
      <c r="X3" s="147"/>
      <c r="Y3" s="147"/>
      <c r="Z3" s="147"/>
      <c r="AA3" s="412"/>
      <c r="AB3" s="412"/>
    </row>
    <row r="4" spans="2:30" ht="12.75" customHeight="1" x14ac:dyDescent="0.15"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2:30" ht="27" customHeight="1" x14ac:dyDescent="0.15">
      <c r="B5" s="413" t="s">
        <v>11</v>
      </c>
      <c r="C5" s="413"/>
      <c r="D5" s="423">
        <f>申込必要事項!D3</f>
        <v>0</v>
      </c>
      <c r="E5" s="424"/>
      <c r="F5" s="424"/>
      <c r="G5" s="413" t="s">
        <v>40</v>
      </c>
      <c r="H5" s="414"/>
      <c r="I5" s="414"/>
      <c r="J5" s="415"/>
      <c r="K5" s="423">
        <f>申込必要事項!D6</f>
        <v>0</v>
      </c>
      <c r="L5" s="424"/>
      <c r="M5" s="424"/>
      <c r="N5" s="424"/>
      <c r="O5" s="424"/>
      <c r="P5" s="424"/>
      <c r="Q5" s="425"/>
      <c r="R5" s="413" t="s">
        <v>146</v>
      </c>
      <c r="S5" s="415"/>
      <c r="T5" s="423">
        <f>申込必要事項!D7</f>
        <v>0</v>
      </c>
      <c r="U5" s="424"/>
      <c r="V5" s="424"/>
      <c r="W5" s="424"/>
      <c r="X5" s="424"/>
      <c r="Y5" s="424"/>
      <c r="Z5" s="424"/>
      <c r="AA5" s="424"/>
      <c r="AB5" s="425"/>
      <c r="AC5" s="172"/>
    </row>
    <row r="6" spans="2:30" x14ac:dyDescent="0.15">
      <c r="B6" s="417"/>
      <c r="C6" s="419" t="s">
        <v>42</v>
      </c>
      <c r="D6" s="419" t="s">
        <v>43</v>
      </c>
      <c r="E6" s="421" t="s">
        <v>44</v>
      </c>
      <c r="F6" s="149">
        <v>1</v>
      </c>
      <c r="G6" s="149">
        <v>2</v>
      </c>
      <c r="H6" s="149">
        <v>3</v>
      </c>
      <c r="I6" s="149">
        <v>4</v>
      </c>
      <c r="J6" s="149">
        <v>5</v>
      </c>
      <c r="K6" s="149">
        <v>6</v>
      </c>
      <c r="L6" s="149">
        <v>7</v>
      </c>
      <c r="M6" s="149">
        <v>8</v>
      </c>
      <c r="N6" s="149">
        <v>9</v>
      </c>
      <c r="O6" s="149">
        <v>10</v>
      </c>
      <c r="P6" s="149">
        <v>11</v>
      </c>
      <c r="Q6" s="149">
        <v>12</v>
      </c>
      <c r="R6" s="149">
        <v>13</v>
      </c>
      <c r="S6" s="149">
        <v>14</v>
      </c>
      <c r="T6" s="149">
        <v>15</v>
      </c>
      <c r="U6" s="149">
        <v>16</v>
      </c>
      <c r="V6" s="149">
        <v>17</v>
      </c>
      <c r="W6" s="149">
        <v>18</v>
      </c>
      <c r="X6" s="204">
        <v>19</v>
      </c>
      <c r="Y6" s="201">
        <v>20</v>
      </c>
      <c r="Z6" s="166">
        <v>21</v>
      </c>
      <c r="AA6" s="166">
        <v>22</v>
      </c>
      <c r="AB6" s="166">
        <v>23</v>
      </c>
    </row>
    <row r="7" spans="2:30" ht="90.75" x14ac:dyDescent="0.15">
      <c r="B7" s="418"/>
      <c r="C7" s="420"/>
      <c r="D7" s="420"/>
      <c r="E7" s="422"/>
      <c r="F7" s="326" t="s">
        <v>45</v>
      </c>
      <c r="G7" s="326" t="s">
        <v>16</v>
      </c>
      <c r="H7" s="326" t="s">
        <v>46</v>
      </c>
      <c r="I7" s="326" t="s">
        <v>47</v>
      </c>
      <c r="J7" s="326" t="s">
        <v>48</v>
      </c>
      <c r="K7" s="326" t="s">
        <v>49</v>
      </c>
      <c r="L7" s="326" t="s">
        <v>51</v>
      </c>
      <c r="M7" s="326" t="s">
        <v>18</v>
      </c>
      <c r="N7" s="326" t="s">
        <v>54</v>
      </c>
      <c r="O7" s="326" t="s">
        <v>57</v>
      </c>
      <c r="P7" s="326" t="s">
        <v>58</v>
      </c>
      <c r="Q7" s="326" t="s">
        <v>59</v>
      </c>
      <c r="R7" s="326" t="s">
        <v>60</v>
      </c>
      <c r="S7" s="326" t="s">
        <v>61</v>
      </c>
      <c r="T7" s="326" t="s">
        <v>62</v>
      </c>
      <c r="U7" s="326" t="s">
        <v>19</v>
      </c>
      <c r="V7" s="326" t="s">
        <v>63</v>
      </c>
      <c r="W7" s="327" t="s">
        <v>55</v>
      </c>
      <c r="X7" s="328" t="s">
        <v>56</v>
      </c>
      <c r="Y7" s="329" t="s">
        <v>129</v>
      </c>
      <c r="Z7" s="330" t="s">
        <v>130</v>
      </c>
      <c r="AA7" s="330" t="s">
        <v>131</v>
      </c>
      <c r="AB7" s="330" t="s">
        <v>184</v>
      </c>
    </row>
    <row r="8" spans="2:30" ht="24.75" customHeight="1" x14ac:dyDescent="0.15">
      <c r="B8" s="150">
        <v>1</v>
      </c>
      <c r="C8" s="331" t="str">
        <f>IF(女入力!B13="","",女入力!B13)</f>
        <v/>
      </c>
      <c r="D8" s="331" t="str">
        <f>IF(女入力!C13="","",女入力!C13)</f>
        <v/>
      </c>
      <c r="E8" s="331" t="str">
        <f>IF(女入力!F13="","",女入力!F13)</f>
        <v/>
      </c>
      <c r="F8" s="331" t="str">
        <f>IF(OR(女入力!$G13=F$7,女入力!$I13=F$7),"●","")</f>
        <v/>
      </c>
      <c r="G8" s="331" t="str">
        <f>IF(OR(女入力!$G13=G$7,女入力!$I13=G$7),"●","")</f>
        <v/>
      </c>
      <c r="H8" s="331" t="str">
        <f>IF(OR(女入力!$G13=H$7,女入力!$I13=H$7),"●","")</f>
        <v/>
      </c>
      <c r="I8" s="331" t="str">
        <f>IF(OR(女入力!$G13=I$7,女入力!$I13=I$7),"●","")</f>
        <v/>
      </c>
      <c r="J8" s="331" t="str">
        <f>IF(OR(女入力!$G13=J$7,女入力!$I13=J$7),"●","")</f>
        <v/>
      </c>
      <c r="K8" s="331" t="str">
        <f>IF(OR(女入力!$G13=K$7,女入力!$I13=K$7),"●","")</f>
        <v/>
      </c>
      <c r="L8" s="331" t="str">
        <f>IF(OR(女入力!$G13=L$7,女入力!$I13=L$7),"●","")</f>
        <v/>
      </c>
      <c r="M8" s="331" t="str">
        <f>IF(OR(女入力!$G13=M$7,女入力!$I13=M$7),"●","")</f>
        <v/>
      </c>
      <c r="N8" s="331" t="str">
        <f>IF(OR(女入力!$G13=N$7,女入力!$I13=N$7),"●","")</f>
        <v/>
      </c>
      <c r="O8" s="331" t="str">
        <f>IF(OR(女入力!$G13=O$7,女入力!$I13=O$7),"●","")</f>
        <v/>
      </c>
      <c r="P8" s="331" t="str">
        <f>IF(OR(女入力!$G13=P$7,女入力!$I13=P$7),"●","")</f>
        <v/>
      </c>
      <c r="Q8" s="331" t="str">
        <f>IF(OR(女入力!$G13=Q$7,女入力!$I13=Q$7),"●","")</f>
        <v/>
      </c>
      <c r="R8" s="331" t="str">
        <f>IF(OR(女入力!$G13=R$7,女入力!$I13=R$7),"●","")</f>
        <v/>
      </c>
      <c r="S8" s="331" t="str">
        <f>IF(OR(女入力!$G13=S$7,女入力!$I13=S$7),"●","")</f>
        <v/>
      </c>
      <c r="T8" s="331" t="str">
        <f>IF(OR(女入力!$G13=T$7,女入力!$I13=T$7),"●","")</f>
        <v/>
      </c>
      <c r="U8" s="331" t="str">
        <f>IF(OR(女入力!$G13=U$7,女入力!$I13=U$7),"●","")</f>
        <v/>
      </c>
      <c r="V8" s="331" t="str">
        <f>IF(OR(女入力!$G13=V$7,女入力!$I13=V$7),"●","")</f>
        <v/>
      </c>
      <c r="W8" s="332" t="str">
        <f>IF(女入力!M13="○","●","")</f>
        <v/>
      </c>
      <c r="X8" s="333" t="str">
        <f>IF(女入力!O13="○","●","")</f>
        <v/>
      </c>
      <c r="Y8" s="334" t="str">
        <f>IF(OR(女入力!$G13=Y$7,女入力!$I13=Y$7,女入力!$K13=Y$7),"●","")</f>
        <v/>
      </c>
      <c r="Z8" s="334" t="str">
        <f>IF(OR(女入力!$G13=Z$7,女入力!$I13=Z$7,女入力!$K13=Z$7),"●","")</f>
        <v/>
      </c>
      <c r="AA8" s="334" t="str">
        <f>IF(OR(女入力!$G13=AA$7,女入力!$I13=AA$7,女入力!$K13=AA$7),"●","")</f>
        <v/>
      </c>
      <c r="AB8" s="334" t="str">
        <f>IF(OR(女入力!$G13=AB$7,女入力!$I13=AB$7,女入力!$K13=AB$7),"●","")</f>
        <v/>
      </c>
      <c r="AC8" s="153" t="str">
        <f>IF(C8="","",COUNTIF(F8:V8,"●")+COUNTIF(Y8:AB8,"●"))</f>
        <v/>
      </c>
      <c r="AD8" s="146" t="str">
        <f>IF(C8="","",IF(COUNTIF(F8:X8,"●")=0,"予選会種目がありません",""))</f>
        <v/>
      </c>
    </row>
    <row r="9" spans="2:30" ht="24.75" customHeight="1" x14ac:dyDescent="0.15">
      <c r="B9" s="150">
        <v>2</v>
      </c>
      <c r="C9" s="331" t="str">
        <f>IF(女入力!B14="","",女入力!B14)</f>
        <v/>
      </c>
      <c r="D9" s="331" t="str">
        <f>IF(女入力!C14="","",女入力!C14)</f>
        <v/>
      </c>
      <c r="E9" s="331" t="str">
        <f>IF(女入力!F14="","",女入力!F14)</f>
        <v/>
      </c>
      <c r="F9" s="331" t="str">
        <f>IF(OR(女入力!$G14=F$7,女入力!$I14=F$7),"●","")</f>
        <v/>
      </c>
      <c r="G9" s="331" t="str">
        <f>IF(OR(女入力!$G14=G$7,女入力!$I14=G$7),"●","")</f>
        <v/>
      </c>
      <c r="H9" s="331" t="str">
        <f>IF(OR(女入力!$G14=H$7,女入力!$I14=H$7),"●","")</f>
        <v/>
      </c>
      <c r="I9" s="331" t="str">
        <f>IF(OR(女入力!$G14=I$7,女入力!$I14=I$7),"●","")</f>
        <v/>
      </c>
      <c r="J9" s="331" t="str">
        <f>IF(OR(女入力!$G14=J$7,女入力!$I14=J$7),"●","")</f>
        <v/>
      </c>
      <c r="K9" s="331" t="str">
        <f>IF(OR(女入力!$G14=K$7,女入力!$I14=K$7),"●","")</f>
        <v/>
      </c>
      <c r="L9" s="331" t="str">
        <f>IF(OR(女入力!$G14=L$7,女入力!$I14=L$7),"●","")</f>
        <v/>
      </c>
      <c r="M9" s="331" t="str">
        <f>IF(OR(女入力!$G14=M$7,女入力!$I14=M$7),"●","")</f>
        <v/>
      </c>
      <c r="N9" s="331" t="str">
        <f>IF(OR(女入力!$G14=N$7,女入力!$I14=N$7),"●","")</f>
        <v/>
      </c>
      <c r="O9" s="331" t="str">
        <f>IF(OR(女入力!$G14=O$7,女入力!$I14=O$7),"●","")</f>
        <v/>
      </c>
      <c r="P9" s="331" t="str">
        <f>IF(OR(女入力!$G14=P$7,女入力!$I14=P$7),"●","")</f>
        <v/>
      </c>
      <c r="Q9" s="331" t="str">
        <f>IF(OR(女入力!$G14=Q$7,女入力!$I14=Q$7),"●","")</f>
        <v/>
      </c>
      <c r="R9" s="331" t="str">
        <f>IF(OR(女入力!$G14=R$7,女入力!$I14=R$7),"●","")</f>
        <v/>
      </c>
      <c r="S9" s="331" t="str">
        <f>IF(OR(女入力!$G14=S$7,女入力!$I14=S$7),"●","")</f>
        <v/>
      </c>
      <c r="T9" s="331" t="str">
        <f>IF(OR(女入力!$G14=T$7,女入力!$I14=T$7),"●","")</f>
        <v/>
      </c>
      <c r="U9" s="331" t="str">
        <f>IF(OR(女入力!$G14=U$7,女入力!$I14=U$7),"●","")</f>
        <v/>
      </c>
      <c r="V9" s="331" t="str">
        <f>IF(OR(女入力!$G14=V$7,女入力!$I14=V$7),"●","")</f>
        <v/>
      </c>
      <c r="W9" s="332" t="str">
        <f>IF(女入力!M14="○","●","")</f>
        <v/>
      </c>
      <c r="X9" s="333" t="str">
        <f>IF(女入力!O14="○","●","")</f>
        <v/>
      </c>
      <c r="Y9" s="334" t="str">
        <f>IF(OR(女入力!$G14=Y$7,女入力!$I14=Y$7,女入力!$K14=Y$7),"●","")</f>
        <v/>
      </c>
      <c r="Z9" s="335" t="str">
        <f>IF(OR(女入力!$G14=Z$7,女入力!$I14=Z$7,女入力!$K14=Z$7),"●","")</f>
        <v/>
      </c>
      <c r="AA9" s="335" t="str">
        <f>IF(OR(女入力!$G14=AA$7,女入力!$I14=AA$7,女入力!$K14=AA$7),"●","")</f>
        <v/>
      </c>
      <c r="AB9" s="335" t="str">
        <f>IF(OR(女入力!$G14=AB$7,女入力!$I14=AB$7,女入力!$K14=AB$7),"●","")</f>
        <v/>
      </c>
      <c r="AC9" s="153" t="str">
        <f t="shared" ref="AC9:AC42" si="0">IF(C9="","",COUNTIF(F9:V9,"●")+COUNTIF(Y9:AB9,"●"))</f>
        <v/>
      </c>
      <c r="AD9" s="146" t="str">
        <f t="shared" ref="AD9:AD42" si="1">IF(C9="","",IF(COUNTIF(F9:X9,"●")=0,"予選会種目がありません",""))</f>
        <v/>
      </c>
    </row>
    <row r="10" spans="2:30" ht="24.75" customHeight="1" x14ac:dyDescent="0.15">
      <c r="B10" s="150">
        <v>3</v>
      </c>
      <c r="C10" s="331" t="str">
        <f>IF(女入力!B15="","",女入力!B15)</f>
        <v/>
      </c>
      <c r="D10" s="331" t="str">
        <f>IF(女入力!C15="","",女入力!C15)</f>
        <v/>
      </c>
      <c r="E10" s="331" t="str">
        <f>IF(女入力!F15="","",女入力!F15)</f>
        <v/>
      </c>
      <c r="F10" s="331" t="str">
        <f>IF(OR(女入力!$G15=F$7,女入力!$I15=F$7),"●","")</f>
        <v/>
      </c>
      <c r="G10" s="331" t="str">
        <f>IF(OR(女入力!$G15=G$7,女入力!$I15=G$7),"●","")</f>
        <v/>
      </c>
      <c r="H10" s="331" t="str">
        <f>IF(OR(女入力!$G15=H$7,女入力!$I15=H$7),"●","")</f>
        <v/>
      </c>
      <c r="I10" s="331" t="str">
        <f>IF(OR(女入力!$G15=I$7,女入力!$I15=I$7),"●","")</f>
        <v/>
      </c>
      <c r="J10" s="331" t="str">
        <f>IF(OR(女入力!$G15=J$7,女入力!$I15=J$7),"●","")</f>
        <v/>
      </c>
      <c r="K10" s="331" t="str">
        <f>IF(OR(女入力!$G15=K$7,女入力!$I15=K$7),"●","")</f>
        <v/>
      </c>
      <c r="L10" s="331" t="str">
        <f>IF(OR(女入力!$G15=L$7,女入力!$I15=L$7),"●","")</f>
        <v/>
      </c>
      <c r="M10" s="331" t="str">
        <f>IF(OR(女入力!$G15=M$7,女入力!$I15=M$7),"●","")</f>
        <v/>
      </c>
      <c r="N10" s="331" t="str">
        <f>IF(OR(女入力!$G15=N$7,女入力!$I15=N$7),"●","")</f>
        <v/>
      </c>
      <c r="O10" s="331" t="str">
        <f>IF(OR(女入力!$G15=O$7,女入力!$I15=O$7),"●","")</f>
        <v/>
      </c>
      <c r="P10" s="331" t="str">
        <f>IF(OR(女入力!$G15=P$7,女入力!$I15=P$7),"●","")</f>
        <v/>
      </c>
      <c r="Q10" s="331" t="str">
        <f>IF(OR(女入力!$G15=Q$7,女入力!$I15=Q$7),"●","")</f>
        <v/>
      </c>
      <c r="R10" s="331" t="str">
        <f>IF(OR(女入力!$G15=R$7,女入力!$I15=R$7),"●","")</f>
        <v/>
      </c>
      <c r="S10" s="331" t="str">
        <f>IF(OR(女入力!$G15=S$7,女入力!$I15=S$7),"●","")</f>
        <v/>
      </c>
      <c r="T10" s="331" t="str">
        <f>IF(OR(女入力!$G15=T$7,女入力!$I15=T$7),"●","")</f>
        <v/>
      </c>
      <c r="U10" s="331" t="str">
        <f>IF(OR(女入力!$G15=U$7,女入力!$I15=U$7),"●","")</f>
        <v/>
      </c>
      <c r="V10" s="331" t="str">
        <f>IF(OR(女入力!$G15=V$7,女入力!$I15=V$7),"●","")</f>
        <v/>
      </c>
      <c r="W10" s="332" t="str">
        <f>IF(女入力!M15="○","●","")</f>
        <v/>
      </c>
      <c r="X10" s="333" t="str">
        <f>IF(女入力!O15="○","●","")</f>
        <v/>
      </c>
      <c r="Y10" s="334" t="str">
        <f>IF(OR(女入力!$G15=Y$7,女入力!$I15=Y$7,女入力!$K15=Y$7),"●","")</f>
        <v/>
      </c>
      <c r="Z10" s="335" t="str">
        <f>IF(OR(女入力!$G15=Z$7,女入力!$I15=Z$7,女入力!$K15=Z$7),"●","")</f>
        <v/>
      </c>
      <c r="AA10" s="335" t="str">
        <f>IF(OR(女入力!$G15=AA$7,女入力!$I15=AA$7,女入力!$K15=AA$7),"●","")</f>
        <v/>
      </c>
      <c r="AB10" s="335" t="str">
        <f>IF(OR(女入力!$G15=AB$7,女入力!$I15=AB$7,女入力!$K15=AB$7),"●","")</f>
        <v/>
      </c>
      <c r="AC10" s="153" t="str">
        <f t="shared" si="0"/>
        <v/>
      </c>
      <c r="AD10" s="146" t="str">
        <f t="shared" si="1"/>
        <v/>
      </c>
    </row>
    <row r="11" spans="2:30" ht="24.75" customHeight="1" x14ac:dyDescent="0.15">
      <c r="B11" s="150">
        <v>4</v>
      </c>
      <c r="C11" s="331" t="str">
        <f>IF(女入力!B16="","",女入力!B16)</f>
        <v/>
      </c>
      <c r="D11" s="331" t="str">
        <f>IF(女入力!C16="","",女入力!C16)</f>
        <v/>
      </c>
      <c r="E11" s="331" t="str">
        <f>IF(女入力!F16="","",女入力!F16)</f>
        <v/>
      </c>
      <c r="F11" s="331" t="str">
        <f>IF(OR(女入力!$G16=F$7,女入力!$I16=F$7),"●","")</f>
        <v/>
      </c>
      <c r="G11" s="331" t="str">
        <f>IF(OR(女入力!$G16=G$7,女入力!$I16=G$7),"●","")</f>
        <v/>
      </c>
      <c r="H11" s="331" t="str">
        <f>IF(OR(女入力!$G16=H$7,女入力!$I16=H$7),"●","")</f>
        <v/>
      </c>
      <c r="I11" s="331" t="str">
        <f>IF(OR(女入力!$G16=I$7,女入力!$I16=I$7),"●","")</f>
        <v/>
      </c>
      <c r="J11" s="331" t="str">
        <f>IF(OR(女入力!$G16=J$7,女入力!$I16=J$7),"●","")</f>
        <v/>
      </c>
      <c r="K11" s="331" t="str">
        <f>IF(OR(女入力!$G16=K$7,女入力!$I16=K$7),"●","")</f>
        <v/>
      </c>
      <c r="L11" s="331" t="str">
        <f>IF(OR(女入力!$G16=L$7,女入力!$I16=L$7),"●","")</f>
        <v/>
      </c>
      <c r="M11" s="331" t="str">
        <f>IF(OR(女入力!$G16=M$7,女入力!$I16=M$7),"●","")</f>
        <v/>
      </c>
      <c r="N11" s="331" t="str">
        <f>IF(OR(女入力!$G16=N$7,女入力!$I16=N$7),"●","")</f>
        <v/>
      </c>
      <c r="O11" s="331" t="str">
        <f>IF(OR(女入力!$G16=O$7,女入力!$I16=O$7),"●","")</f>
        <v/>
      </c>
      <c r="P11" s="331" t="str">
        <f>IF(OR(女入力!$G16=P$7,女入力!$I16=P$7),"●","")</f>
        <v/>
      </c>
      <c r="Q11" s="331" t="str">
        <f>IF(OR(女入力!$G16=Q$7,女入力!$I16=Q$7),"●","")</f>
        <v/>
      </c>
      <c r="R11" s="331" t="str">
        <f>IF(OR(女入力!$G16=R$7,女入力!$I16=R$7),"●","")</f>
        <v/>
      </c>
      <c r="S11" s="331" t="str">
        <f>IF(OR(女入力!$G16=S$7,女入力!$I16=S$7),"●","")</f>
        <v/>
      </c>
      <c r="T11" s="331" t="str">
        <f>IF(OR(女入力!$G16=T$7,女入力!$I16=T$7),"●","")</f>
        <v/>
      </c>
      <c r="U11" s="331" t="str">
        <f>IF(OR(女入力!$G16=U$7,女入力!$I16=U$7),"●","")</f>
        <v/>
      </c>
      <c r="V11" s="331" t="str">
        <f>IF(OR(女入力!$G16=V$7,女入力!$I16=V$7),"●","")</f>
        <v/>
      </c>
      <c r="W11" s="332" t="str">
        <f>IF(女入力!M16="○","●","")</f>
        <v/>
      </c>
      <c r="X11" s="333" t="str">
        <f>IF(女入力!O16="○","●","")</f>
        <v/>
      </c>
      <c r="Y11" s="334" t="str">
        <f>IF(OR(女入力!$G16=Y$7,女入力!$I16=Y$7,女入力!$K16=Y$7),"●","")</f>
        <v/>
      </c>
      <c r="Z11" s="335" t="str">
        <f>IF(OR(女入力!$G16=Z$7,女入力!$I16=Z$7,女入力!$K16=Z$7),"●","")</f>
        <v/>
      </c>
      <c r="AA11" s="335" t="str">
        <f>IF(OR(女入力!$G16=AA$7,女入力!$I16=AA$7,女入力!$K16=AA$7),"●","")</f>
        <v/>
      </c>
      <c r="AB11" s="335" t="str">
        <f>IF(OR(女入力!$G16=AB$7,女入力!$I16=AB$7,女入力!$K16=AB$7),"●","")</f>
        <v/>
      </c>
      <c r="AC11" s="153" t="str">
        <f t="shared" si="0"/>
        <v/>
      </c>
      <c r="AD11" s="146" t="str">
        <f t="shared" si="1"/>
        <v/>
      </c>
    </row>
    <row r="12" spans="2:30" ht="24.75" customHeight="1" x14ac:dyDescent="0.15">
      <c r="B12" s="150">
        <v>5</v>
      </c>
      <c r="C12" s="331" t="str">
        <f>IF(女入力!B17="","",女入力!B17)</f>
        <v/>
      </c>
      <c r="D12" s="331" t="str">
        <f>IF(女入力!C17="","",女入力!C17)</f>
        <v/>
      </c>
      <c r="E12" s="331" t="str">
        <f>IF(女入力!F17="","",女入力!F17)</f>
        <v/>
      </c>
      <c r="F12" s="331" t="str">
        <f>IF(OR(女入力!$G17=F$7,女入力!$I17=F$7),"●","")</f>
        <v/>
      </c>
      <c r="G12" s="331" t="str">
        <f>IF(OR(女入力!$G17=G$7,女入力!$I17=G$7),"●","")</f>
        <v/>
      </c>
      <c r="H12" s="331" t="str">
        <f>IF(OR(女入力!$G17=H$7,女入力!$I17=H$7),"●","")</f>
        <v/>
      </c>
      <c r="I12" s="331" t="str">
        <f>IF(OR(女入力!$G17=I$7,女入力!$I17=I$7),"●","")</f>
        <v/>
      </c>
      <c r="J12" s="331" t="str">
        <f>IF(OR(女入力!$G17=J$7,女入力!$I17=J$7),"●","")</f>
        <v/>
      </c>
      <c r="K12" s="331" t="str">
        <f>IF(OR(女入力!$G17=K$7,女入力!$I17=K$7),"●","")</f>
        <v/>
      </c>
      <c r="L12" s="331" t="str">
        <f>IF(OR(女入力!$G17=L$7,女入力!$I17=L$7),"●","")</f>
        <v/>
      </c>
      <c r="M12" s="331" t="str">
        <f>IF(OR(女入力!$G17=M$7,女入力!$I17=M$7),"●","")</f>
        <v/>
      </c>
      <c r="N12" s="331" t="str">
        <f>IF(OR(女入力!$G17=N$7,女入力!$I17=N$7),"●","")</f>
        <v/>
      </c>
      <c r="O12" s="331" t="str">
        <f>IF(OR(女入力!$G17=O$7,女入力!$I17=O$7),"●","")</f>
        <v/>
      </c>
      <c r="P12" s="331" t="str">
        <f>IF(OR(女入力!$G17=P$7,女入力!$I17=P$7),"●","")</f>
        <v/>
      </c>
      <c r="Q12" s="331" t="str">
        <f>IF(OR(女入力!$G17=Q$7,女入力!$I17=Q$7),"●","")</f>
        <v/>
      </c>
      <c r="R12" s="331" t="str">
        <f>IF(OR(女入力!$G17=R$7,女入力!$I17=R$7),"●","")</f>
        <v/>
      </c>
      <c r="S12" s="331" t="str">
        <f>IF(OR(女入力!$G17=S$7,女入力!$I17=S$7),"●","")</f>
        <v/>
      </c>
      <c r="T12" s="331" t="str">
        <f>IF(OR(女入力!$G17=T$7,女入力!$I17=T$7),"●","")</f>
        <v/>
      </c>
      <c r="U12" s="331" t="str">
        <f>IF(OR(女入力!$G17=U$7,女入力!$I17=U$7),"●","")</f>
        <v/>
      </c>
      <c r="V12" s="331" t="str">
        <f>IF(OR(女入力!$G17=V$7,女入力!$I17=V$7),"●","")</f>
        <v/>
      </c>
      <c r="W12" s="332" t="str">
        <f>IF(女入力!M17="○","●","")</f>
        <v/>
      </c>
      <c r="X12" s="333" t="str">
        <f>IF(女入力!O17="○","●","")</f>
        <v/>
      </c>
      <c r="Y12" s="334" t="str">
        <f>IF(OR(女入力!$G17=Y$7,女入力!$I17=Y$7,女入力!$K17=Y$7),"●","")</f>
        <v/>
      </c>
      <c r="Z12" s="335" t="str">
        <f>IF(OR(女入力!$G17=Z$7,女入力!$I17=Z$7,女入力!$K17=Z$7),"●","")</f>
        <v/>
      </c>
      <c r="AA12" s="335" t="str">
        <f>IF(OR(女入力!$G17=AA$7,女入力!$I17=AA$7,女入力!$K17=AA$7),"●","")</f>
        <v/>
      </c>
      <c r="AB12" s="335" t="str">
        <f>IF(OR(女入力!$G17=AB$7,女入力!$I17=AB$7,女入力!$K17=AB$7),"●","")</f>
        <v/>
      </c>
      <c r="AC12" s="153" t="str">
        <f t="shared" si="0"/>
        <v/>
      </c>
      <c r="AD12" s="146" t="str">
        <f t="shared" si="1"/>
        <v/>
      </c>
    </row>
    <row r="13" spans="2:30" ht="24.75" customHeight="1" x14ac:dyDescent="0.15">
      <c r="B13" s="150">
        <v>6</v>
      </c>
      <c r="C13" s="331" t="str">
        <f>IF(女入力!B18="","",女入力!B18)</f>
        <v/>
      </c>
      <c r="D13" s="331" t="str">
        <f>IF(女入力!C18="","",女入力!C18)</f>
        <v/>
      </c>
      <c r="E13" s="331" t="str">
        <f>IF(女入力!F18="","",女入力!F18)</f>
        <v/>
      </c>
      <c r="F13" s="331" t="str">
        <f>IF(OR(女入力!$G18=F$7,女入力!$I18=F$7),"●","")</f>
        <v/>
      </c>
      <c r="G13" s="331" t="str">
        <f>IF(OR(女入力!$G18=G$7,女入力!$I18=G$7),"●","")</f>
        <v/>
      </c>
      <c r="H13" s="331" t="str">
        <f>IF(OR(女入力!$G18=H$7,女入力!$I18=H$7),"●","")</f>
        <v/>
      </c>
      <c r="I13" s="331" t="str">
        <f>IF(OR(女入力!$G18=I$7,女入力!$I18=I$7),"●","")</f>
        <v/>
      </c>
      <c r="J13" s="331" t="str">
        <f>IF(OR(女入力!$G18=J$7,女入力!$I18=J$7),"●","")</f>
        <v/>
      </c>
      <c r="K13" s="331" t="str">
        <f>IF(OR(女入力!$G18=K$7,女入力!$I18=K$7),"●","")</f>
        <v/>
      </c>
      <c r="L13" s="331" t="str">
        <f>IF(OR(女入力!$G18=L$7,女入力!$I18=L$7),"●","")</f>
        <v/>
      </c>
      <c r="M13" s="331" t="str">
        <f>IF(OR(女入力!$G18=M$7,女入力!$I18=M$7),"●","")</f>
        <v/>
      </c>
      <c r="N13" s="331" t="str">
        <f>IF(OR(女入力!$G18=N$7,女入力!$I18=N$7),"●","")</f>
        <v/>
      </c>
      <c r="O13" s="331" t="str">
        <f>IF(OR(女入力!$G18=O$7,女入力!$I18=O$7),"●","")</f>
        <v/>
      </c>
      <c r="P13" s="331" t="str">
        <f>IF(OR(女入力!$G18=P$7,女入力!$I18=P$7),"●","")</f>
        <v/>
      </c>
      <c r="Q13" s="331" t="str">
        <f>IF(OR(女入力!$G18=Q$7,女入力!$I18=Q$7),"●","")</f>
        <v/>
      </c>
      <c r="R13" s="331" t="str">
        <f>IF(OR(女入力!$G18=R$7,女入力!$I18=R$7),"●","")</f>
        <v/>
      </c>
      <c r="S13" s="331" t="str">
        <f>IF(OR(女入力!$G18=S$7,女入力!$I18=S$7),"●","")</f>
        <v/>
      </c>
      <c r="T13" s="331" t="str">
        <f>IF(OR(女入力!$G18=T$7,女入力!$I18=T$7),"●","")</f>
        <v/>
      </c>
      <c r="U13" s="331" t="str">
        <f>IF(OR(女入力!$G18=U$7,女入力!$I18=U$7),"●","")</f>
        <v/>
      </c>
      <c r="V13" s="331" t="str">
        <f>IF(OR(女入力!$G18=V$7,女入力!$I18=V$7),"●","")</f>
        <v/>
      </c>
      <c r="W13" s="332" t="str">
        <f>IF(女入力!M18="○","●","")</f>
        <v/>
      </c>
      <c r="X13" s="333" t="str">
        <f>IF(女入力!O18="○","●","")</f>
        <v/>
      </c>
      <c r="Y13" s="334" t="str">
        <f>IF(OR(女入力!$G18=Y$7,女入力!$I18=Y$7,女入力!$K18=Y$7),"●","")</f>
        <v/>
      </c>
      <c r="Z13" s="335" t="str">
        <f>IF(OR(女入力!$G18=Z$7,女入力!$I18=Z$7,女入力!$K18=Z$7),"●","")</f>
        <v/>
      </c>
      <c r="AA13" s="335" t="str">
        <f>IF(OR(女入力!$G18=AA$7,女入力!$I18=AA$7,女入力!$K18=AA$7),"●","")</f>
        <v/>
      </c>
      <c r="AB13" s="335" t="str">
        <f>IF(OR(女入力!$G18=AB$7,女入力!$I18=AB$7,女入力!$K18=AB$7),"●","")</f>
        <v/>
      </c>
      <c r="AC13" s="153" t="str">
        <f t="shared" si="0"/>
        <v/>
      </c>
      <c r="AD13" s="146" t="str">
        <f t="shared" si="1"/>
        <v/>
      </c>
    </row>
    <row r="14" spans="2:30" ht="24.75" customHeight="1" x14ac:dyDescent="0.15">
      <c r="B14" s="150">
        <v>7</v>
      </c>
      <c r="C14" s="331" t="str">
        <f>IF(女入力!B19="","",女入力!B19)</f>
        <v/>
      </c>
      <c r="D14" s="331" t="str">
        <f>IF(女入力!C19="","",女入力!C19)</f>
        <v/>
      </c>
      <c r="E14" s="331" t="str">
        <f>IF(女入力!F19="","",女入力!F19)</f>
        <v/>
      </c>
      <c r="F14" s="331" t="str">
        <f>IF(OR(女入力!$G19=F$7,女入力!$I19=F$7),"●","")</f>
        <v/>
      </c>
      <c r="G14" s="331" t="str">
        <f>IF(OR(女入力!$G19=G$7,女入力!$I19=G$7),"●","")</f>
        <v/>
      </c>
      <c r="H14" s="331" t="str">
        <f>IF(OR(女入力!$G19=H$7,女入力!$I19=H$7),"●","")</f>
        <v/>
      </c>
      <c r="I14" s="331" t="str">
        <f>IF(OR(女入力!$G19=I$7,女入力!$I19=I$7),"●","")</f>
        <v/>
      </c>
      <c r="J14" s="331" t="str">
        <f>IF(OR(女入力!$G19=J$7,女入力!$I19=J$7),"●","")</f>
        <v/>
      </c>
      <c r="K14" s="331" t="str">
        <f>IF(OR(女入力!$G19=K$7,女入力!$I19=K$7),"●","")</f>
        <v/>
      </c>
      <c r="L14" s="331" t="str">
        <f>IF(OR(女入力!$G19=L$7,女入力!$I19=L$7),"●","")</f>
        <v/>
      </c>
      <c r="M14" s="331" t="str">
        <f>IF(OR(女入力!$G19=M$7,女入力!$I19=M$7),"●","")</f>
        <v/>
      </c>
      <c r="N14" s="331" t="str">
        <f>IF(OR(女入力!$G19=N$7,女入力!$I19=N$7),"●","")</f>
        <v/>
      </c>
      <c r="O14" s="331" t="str">
        <f>IF(OR(女入力!$G19=O$7,女入力!$I19=O$7),"●","")</f>
        <v/>
      </c>
      <c r="P14" s="331" t="str">
        <f>IF(OR(女入力!$G19=P$7,女入力!$I19=P$7),"●","")</f>
        <v/>
      </c>
      <c r="Q14" s="331" t="str">
        <f>IF(OR(女入力!$G19=Q$7,女入力!$I19=Q$7),"●","")</f>
        <v/>
      </c>
      <c r="R14" s="331" t="str">
        <f>IF(OR(女入力!$G19=R$7,女入力!$I19=R$7),"●","")</f>
        <v/>
      </c>
      <c r="S14" s="331" t="str">
        <f>IF(OR(女入力!$G19=S$7,女入力!$I19=S$7),"●","")</f>
        <v/>
      </c>
      <c r="T14" s="331" t="str">
        <f>IF(OR(女入力!$G19=T$7,女入力!$I19=T$7),"●","")</f>
        <v/>
      </c>
      <c r="U14" s="331" t="str">
        <f>IF(OR(女入力!$G19=U$7,女入力!$I19=U$7),"●","")</f>
        <v/>
      </c>
      <c r="V14" s="331" t="str">
        <f>IF(OR(女入力!$G19=V$7,女入力!$I19=V$7),"●","")</f>
        <v/>
      </c>
      <c r="W14" s="332" t="str">
        <f>IF(女入力!M19="○","●","")</f>
        <v/>
      </c>
      <c r="X14" s="333" t="str">
        <f>IF(女入力!O19="○","●","")</f>
        <v/>
      </c>
      <c r="Y14" s="334" t="str">
        <f>IF(OR(女入力!$G19=Y$7,女入力!$I19=Y$7,女入力!$K19=Y$7),"●","")</f>
        <v/>
      </c>
      <c r="Z14" s="335" t="str">
        <f>IF(OR(女入力!$G19=Z$7,女入力!$I19=Z$7,女入力!$K19=Z$7),"●","")</f>
        <v/>
      </c>
      <c r="AA14" s="335" t="str">
        <f>IF(OR(女入力!$G19=AA$7,女入力!$I19=AA$7,女入力!$K19=AA$7),"●","")</f>
        <v/>
      </c>
      <c r="AB14" s="335" t="str">
        <f>IF(OR(女入力!$G19=AB$7,女入力!$I19=AB$7,女入力!$K19=AB$7),"●","")</f>
        <v/>
      </c>
      <c r="AC14" s="153" t="str">
        <f t="shared" si="0"/>
        <v/>
      </c>
      <c r="AD14" s="146" t="str">
        <f t="shared" si="1"/>
        <v/>
      </c>
    </row>
    <row r="15" spans="2:30" ht="24.75" customHeight="1" x14ac:dyDescent="0.15">
      <c r="B15" s="150">
        <v>8</v>
      </c>
      <c r="C15" s="331" t="str">
        <f>IF(女入力!B20="","",女入力!B20)</f>
        <v/>
      </c>
      <c r="D15" s="331" t="str">
        <f>IF(女入力!C20="","",女入力!C20)</f>
        <v/>
      </c>
      <c r="E15" s="331" t="str">
        <f>IF(女入力!F20="","",女入力!F20)</f>
        <v/>
      </c>
      <c r="F15" s="331" t="str">
        <f>IF(OR(女入力!$G20=F$7,女入力!$I20=F$7),"●","")</f>
        <v/>
      </c>
      <c r="G15" s="331" t="str">
        <f>IF(OR(女入力!$G20=G$7,女入力!$I20=G$7),"●","")</f>
        <v/>
      </c>
      <c r="H15" s="331" t="str">
        <f>IF(OR(女入力!$G20=H$7,女入力!$I20=H$7),"●","")</f>
        <v/>
      </c>
      <c r="I15" s="331" t="str">
        <f>IF(OR(女入力!$G20=I$7,女入力!$I20=I$7),"●","")</f>
        <v/>
      </c>
      <c r="J15" s="331" t="str">
        <f>IF(OR(女入力!$G20=J$7,女入力!$I20=J$7),"●","")</f>
        <v/>
      </c>
      <c r="K15" s="331" t="str">
        <f>IF(OR(女入力!$G20=K$7,女入力!$I20=K$7),"●","")</f>
        <v/>
      </c>
      <c r="L15" s="331" t="str">
        <f>IF(OR(女入力!$G20=L$7,女入力!$I20=L$7),"●","")</f>
        <v/>
      </c>
      <c r="M15" s="331" t="str">
        <f>IF(OR(女入力!$G20=M$7,女入力!$I20=M$7),"●","")</f>
        <v/>
      </c>
      <c r="N15" s="331" t="str">
        <f>IF(OR(女入力!$G20=N$7,女入力!$I20=N$7),"●","")</f>
        <v/>
      </c>
      <c r="O15" s="331" t="str">
        <f>IF(OR(女入力!$G20=O$7,女入力!$I20=O$7),"●","")</f>
        <v/>
      </c>
      <c r="P15" s="331" t="str">
        <f>IF(OR(女入力!$G20=P$7,女入力!$I20=P$7),"●","")</f>
        <v/>
      </c>
      <c r="Q15" s="331" t="str">
        <f>IF(OR(女入力!$G20=Q$7,女入力!$I20=Q$7),"●","")</f>
        <v/>
      </c>
      <c r="R15" s="331" t="str">
        <f>IF(OR(女入力!$G20=R$7,女入力!$I20=R$7),"●","")</f>
        <v/>
      </c>
      <c r="S15" s="331" t="str">
        <f>IF(OR(女入力!$G20=S$7,女入力!$I20=S$7),"●","")</f>
        <v/>
      </c>
      <c r="T15" s="331" t="str">
        <f>IF(OR(女入力!$G20=T$7,女入力!$I20=T$7),"●","")</f>
        <v/>
      </c>
      <c r="U15" s="331" t="str">
        <f>IF(OR(女入力!$G20=U$7,女入力!$I20=U$7),"●","")</f>
        <v/>
      </c>
      <c r="V15" s="331" t="str">
        <f>IF(OR(女入力!$G20=V$7,女入力!$I20=V$7),"●","")</f>
        <v/>
      </c>
      <c r="W15" s="332" t="str">
        <f>IF(女入力!M20="○","●","")</f>
        <v/>
      </c>
      <c r="X15" s="333" t="str">
        <f>IF(女入力!O20="○","●","")</f>
        <v/>
      </c>
      <c r="Y15" s="334" t="str">
        <f>IF(OR(女入力!$G20=Y$7,女入力!$I20=Y$7,女入力!$K20=Y$7),"●","")</f>
        <v/>
      </c>
      <c r="Z15" s="335" t="str">
        <f>IF(OR(女入力!$G20=Z$7,女入力!$I20=Z$7,女入力!$K20=Z$7),"●","")</f>
        <v/>
      </c>
      <c r="AA15" s="335" t="str">
        <f>IF(OR(女入力!$G20=AA$7,女入力!$I20=AA$7,女入力!$K20=AA$7),"●","")</f>
        <v/>
      </c>
      <c r="AB15" s="335" t="str">
        <f>IF(OR(女入力!$G20=AB$7,女入力!$I20=AB$7,女入力!$K20=AB$7),"●","")</f>
        <v/>
      </c>
      <c r="AC15" s="153" t="str">
        <f t="shared" si="0"/>
        <v/>
      </c>
      <c r="AD15" s="146" t="str">
        <f t="shared" si="1"/>
        <v/>
      </c>
    </row>
    <row r="16" spans="2:30" ht="24.75" customHeight="1" x14ac:dyDescent="0.15">
      <c r="B16" s="150">
        <v>9</v>
      </c>
      <c r="C16" s="331" t="str">
        <f>IF(女入力!B21="","",女入力!B21)</f>
        <v/>
      </c>
      <c r="D16" s="331" t="str">
        <f>IF(女入力!C21="","",女入力!C21)</f>
        <v/>
      </c>
      <c r="E16" s="331" t="str">
        <f>IF(女入力!F21="","",女入力!F21)</f>
        <v/>
      </c>
      <c r="F16" s="331" t="str">
        <f>IF(OR(女入力!$G21=F$7,女入力!$I21=F$7),"●","")</f>
        <v/>
      </c>
      <c r="G16" s="331" t="str">
        <f>IF(OR(女入力!$G21=G$7,女入力!$I21=G$7),"●","")</f>
        <v/>
      </c>
      <c r="H16" s="331" t="str">
        <f>IF(OR(女入力!$G21=H$7,女入力!$I21=H$7),"●","")</f>
        <v/>
      </c>
      <c r="I16" s="331" t="str">
        <f>IF(OR(女入力!$G21=I$7,女入力!$I21=I$7),"●","")</f>
        <v/>
      </c>
      <c r="J16" s="331" t="str">
        <f>IF(OR(女入力!$G21=J$7,女入力!$I21=J$7),"●","")</f>
        <v/>
      </c>
      <c r="K16" s="331" t="str">
        <f>IF(OR(女入力!$G21=K$7,女入力!$I21=K$7),"●","")</f>
        <v/>
      </c>
      <c r="L16" s="331" t="str">
        <f>IF(OR(女入力!$G21=L$7,女入力!$I21=L$7),"●","")</f>
        <v/>
      </c>
      <c r="M16" s="331" t="str">
        <f>IF(OR(女入力!$G21=M$7,女入力!$I21=M$7),"●","")</f>
        <v/>
      </c>
      <c r="N16" s="331" t="str">
        <f>IF(OR(女入力!$G21=N$7,女入力!$I21=N$7),"●","")</f>
        <v/>
      </c>
      <c r="O16" s="331" t="str">
        <f>IF(OR(女入力!$G21=O$7,女入力!$I21=O$7),"●","")</f>
        <v/>
      </c>
      <c r="P16" s="331" t="str">
        <f>IF(OR(女入力!$G21=P$7,女入力!$I21=P$7),"●","")</f>
        <v/>
      </c>
      <c r="Q16" s="331" t="str">
        <f>IF(OR(女入力!$G21=Q$7,女入力!$I21=Q$7),"●","")</f>
        <v/>
      </c>
      <c r="R16" s="331" t="str">
        <f>IF(OR(女入力!$G21=R$7,女入力!$I21=R$7),"●","")</f>
        <v/>
      </c>
      <c r="S16" s="331" t="str">
        <f>IF(OR(女入力!$G21=S$7,女入力!$I21=S$7),"●","")</f>
        <v/>
      </c>
      <c r="T16" s="331" t="str">
        <f>IF(OR(女入力!$G21=T$7,女入力!$I21=T$7),"●","")</f>
        <v/>
      </c>
      <c r="U16" s="331" t="str">
        <f>IF(OR(女入力!$G21=U$7,女入力!$I21=U$7),"●","")</f>
        <v/>
      </c>
      <c r="V16" s="331" t="str">
        <f>IF(OR(女入力!$G21=V$7,女入力!$I21=V$7),"●","")</f>
        <v/>
      </c>
      <c r="W16" s="332" t="str">
        <f>IF(女入力!M21="○","●","")</f>
        <v/>
      </c>
      <c r="X16" s="333" t="str">
        <f>IF(女入力!O21="○","●","")</f>
        <v/>
      </c>
      <c r="Y16" s="334" t="str">
        <f>IF(OR(女入力!$G21=Y$7,女入力!$I21=Y$7,女入力!$K21=Y$7),"●","")</f>
        <v/>
      </c>
      <c r="Z16" s="335" t="str">
        <f>IF(OR(女入力!$G21=Z$7,女入力!$I21=Z$7,女入力!$K21=Z$7),"●","")</f>
        <v/>
      </c>
      <c r="AA16" s="335" t="str">
        <f>IF(OR(女入力!$G21=AA$7,女入力!$I21=AA$7,女入力!$K21=AA$7),"●","")</f>
        <v/>
      </c>
      <c r="AB16" s="335" t="str">
        <f>IF(OR(女入力!$G21=AB$7,女入力!$I21=AB$7,女入力!$K21=AB$7),"●","")</f>
        <v/>
      </c>
      <c r="AC16" s="153" t="str">
        <f t="shared" si="0"/>
        <v/>
      </c>
      <c r="AD16" s="146" t="str">
        <f t="shared" si="1"/>
        <v/>
      </c>
    </row>
    <row r="17" spans="2:30" ht="24.75" customHeight="1" x14ac:dyDescent="0.15">
      <c r="B17" s="150">
        <v>10</v>
      </c>
      <c r="C17" s="331" t="str">
        <f>IF(女入力!B22="","",女入力!B22)</f>
        <v/>
      </c>
      <c r="D17" s="331" t="str">
        <f>IF(女入力!C22="","",女入力!C22)</f>
        <v/>
      </c>
      <c r="E17" s="331" t="str">
        <f>IF(女入力!F22="","",女入力!F22)</f>
        <v/>
      </c>
      <c r="F17" s="331" t="str">
        <f>IF(OR(女入力!$G22=F$7,女入力!$I22=F$7),"●","")</f>
        <v/>
      </c>
      <c r="G17" s="331" t="str">
        <f>IF(OR(女入力!$G22=G$7,女入力!$I22=G$7),"●","")</f>
        <v/>
      </c>
      <c r="H17" s="331" t="str">
        <f>IF(OR(女入力!$G22=H$7,女入力!$I22=H$7),"●","")</f>
        <v/>
      </c>
      <c r="I17" s="331" t="str">
        <f>IF(OR(女入力!$G22=I$7,女入力!$I22=I$7),"●","")</f>
        <v/>
      </c>
      <c r="J17" s="331" t="str">
        <f>IF(OR(女入力!$G22=J$7,女入力!$I22=J$7),"●","")</f>
        <v/>
      </c>
      <c r="K17" s="331" t="str">
        <f>IF(OR(女入力!$G22=K$7,女入力!$I22=K$7),"●","")</f>
        <v/>
      </c>
      <c r="L17" s="331" t="str">
        <f>IF(OR(女入力!$G22=L$7,女入力!$I22=L$7),"●","")</f>
        <v/>
      </c>
      <c r="M17" s="331" t="str">
        <f>IF(OR(女入力!$G22=M$7,女入力!$I22=M$7),"●","")</f>
        <v/>
      </c>
      <c r="N17" s="331" t="str">
        <f>IF(OR(女入力!$G22=N$7,女入力!$I22=N$7),"●","")</f>
        <v/>
      </c>
      <c r="O17" s="331" t="str">
        <f>IF(OR(女入力!$G22=O$7,女入力!$I22=O$7),"●","")</f>
        <v/>
      </c>
      <c r="P17" s="331" t="str">
        <f>IF(OR(女入力!$G22=P$7,女入力!$I22=P$7),"●","")</f>
        <v/>
      </c>
      <c r="Q17" s="331" t="str">
        <f>IF(OR(女入力!$G22=Q$7,女入力!$I22=Q$7),"●","")</f>
        <v/>
      </c>
      <c r="R17" s="331" t="str">
        <f>IF(OR(女入力!$G22=R$7,女入力!$I22=R$7),"●","")</f>
        <v/>
      </c>
      <c r="S17" s="331" t="str">
        <f>IF(OR(女入力!$G22=S$7,女入力!$I22=S$7),"●","")</f>
        <v/>
      </c>
      <c r="T17" s="331" t="str">
        <f>IF(OR(女入力!$G22=T$7,女入力!$I22=T$7),"●","")</f>
        <v/>
      </c>
      <c r="U17" s="331" t="str">
        <f>IF(OR(女入力!$G22=U$7,女入力!$I22=U$7),"●","")</f>
        <v/>
      </c>
      <c r="V17" s="331" t="str">
        <f>IF(OR(女入力!$G22=V$7,女入力!$I22=V$7),"●","")</f>
        <v/>
      </c>
      <c r="W17" s="332" t="str">
        <f>IF(女入力!M22="○","●","")</f>
        <v/>
      </c>
      <c r="X17" s="333" t="str">
        <f>IF(女入力!O22="○","●","")</f>
        <v/>
      </c>
      <c r="Y17" s="334" t="str">
        <f>IF(OR(女入力!$G22=Y$7,女入力!$I22=Y$7,女入力!$K22=Y$7),"●","")</f>
        <v/>
      </c>
      <c r="Z17" s="335" t="str">
        <f>IF(OR(女入力!$G22=Z$7,女入力!$I22=Z$7,女入力!$K22=Z$7),"●","")</f>
        <v/>
      </c>
      <c r="AA17" s="335" t="str">
        <f>IF(OR(女入力!$G22=AA$7,女入力!$I22=AA$7,女入力!$K22=AA$7),"●","")</f>
        <v/>
      </c>
      <c r="AB17" s="335" t="str">
        <f>IF(OR(女入力!$G22=AB$7,女入力!$I22=AB$7,女入力!$K22=AB$7),"●","")</f>
        <v/>
      </c>
      <c r="AC17" s="153" t="str">
        <f t="shared" si="0"/>
        <v/>
      </c>
      <c r="AD17" s="146" t="str">
        <f t="shared" si="1"/>
        <v/>
      </c>
    </row>
    <row r="18" spans="2:30" ht="24.75" customHeight="1" x14ac:dyDescent="0.15">
      <c r="B18" s="150">
        <v>11</v>
      </c>
      <c r="C18" s="331" t="str">
        <f>IF(女入力!B23="","",女入力!B23)</f>
        <v/>
      </c>
      <c r="D18" s="331" t="str">
        <f>IF(女入力!C23="","",女入力!C23)</f>
        <v/>
      </c>
      <c r="E18" s="331" t="str">
        <f>IF(女入力!F23="","",女入力!F23)</f>
        <v/>
      </c>
      <c r="F18" s="331" t="str">
        <f>IF(OR(女入力!$G23=F$7,女入力!$I23=F$7),"●","")</f>
        <v/>
      </c>
      <c r="G18" s="331" t="str">
        <f>IF(OR(女入力!$G23=G$7,女入力!$I23=G$7),"●","")</f>
        <v/>
      </c>
      <c r="H18" s="331" t="str">
        <f>IF(OR(女入力!$G23=H$7,女入力!$I23=H$7),"●","")</f>
        <v/>
      </c>
      <c r="I18" s="331" t="str">
        <f>IF(OR(女入力!$G23=I$7,女入力!$I23=I$7),"●","")</f>
        <v/>
      </c>
      <c r="J18" s="331" t="str">
        <f>IF(OR(女入力!$G23=J$7,女入力!$I23=J$7),"●","")</f>
        <v/>
      </c>
      <c r="K18" s="331" t="str">
        <f>IF(OR(女入力!$G23=K$7,女入力!$I23=K$7),"●","")</f>
        <v/>
      </c>
      <c r="L18" s="331" t="str">
        <f>IF(OR(女入力!$G23=L$7,女入力!$I23=L$7),"●","")</f>
        <v/>
      </c>
      <c r="M18" s="331" t="str">
        <f>IF(OR(女入力!$G23=M$7,女入力!$I23=M$7),"●","")</f>
        <v/>
      </c>
      <c r="N18" s="331" t="str">
        <f>IF(OR(女入力!$G23=N$7,女入力!$I23=N$7),"●","")</f>
        <v/>
      </c>
      <c r="O18" s="331" t="str">
        <f>IF(OR(女入力!$G23=O$7,女入力!$I23=O$7),"●","")</f>
        <v/>
      </c>
      <c r="P18" s="331" t="str">
        <f>IF(OR(女入力!$G23=P$7,女入力!$I23=P$7),"●","")</f>
        <v/>
      </c>
      <c r="Q18" s="331" t="str">
        <f>IF(OR(女入力!$G23=Q$7,女入力!$I23=Q$7),"●","")</f>
        <v/>
      </c>
      <c r="R18" s="331" t="str">
        <f>IF(OR(女入力!$G23=R$7,女入力!$I23=R$7),"●","")</f>
        <v/>
      </c>
      <c r="S18" s="331" t="str">
        <f>IF(OR(女入力!$G23=S$7,女入力!$I23=S$7),"●","")</f>
        <v/>
      </c>
      <c r="T18" s="331" t="str">
        <f>IF(OR(女入力!$G23=T$7,女入力!$I23=T$7),"●","")</f>
        <v/>
      </c>
      <c r="U18" s="331" t="str">
        <f>IF(OR(女入力!$G23=U$7,女入力!$I23=U$7),"●","")</f>
        <v/>
      </c>
      <c r="V18" s="331" t="str">
        <f>IF(OR(女入力!$G23=V$7,女入力!$I23=V$7),"●","")</f>
        <v/>
      </c>
      <c r="W18" s="332" t="str">
        <f>IF(女入力!M23="○","●","")</f>
        <v/>
      </c>
      <c r="X18" s="333" t="str">
        <f>IF(女入力!O23="○","●","")</f>
        <v/>
      </c>
      <c r="Y18" s="334" t="str">
        <f>IF(OR(女入力!$G23=Y$7,女入力!$I23=Y$7,女入力!$K23=Y$7),"●","")</f>
        <v/>
      </c>
      <c r="Z18" s="335" t="str">
        <f>IF(OR(女入力!$G23=Z$7,女入力!$I23=Z$7,女入力!$K23=Z$7),"●","")</f>
        <v/>
      </c>
      <c r="AA18" s="335" t="str">
        <f>IF(OR(女入力!$G23=AA$7,女入力!$I23=AA$7,女入力!$K23=AA$7),"●","")</f>
        <v/>
      </c>
      <c r="AB18" s="335" t="str">
        <f>IF(OR(女入力!$G23=AB$7,女入力!$I23=AB$7,女入力!$K23=AB$7),"●","")</f>
        <v/>
      </c>
      <c r="AC18" s="153" t="str">
        <f t="shared" si="0"/>
        <v/>
      </c>
      <c r="AD18" s="146" t="str">
        <f t="shared" si="1"/>
        <v/>
      </c>
    </row>
    <row r="19" spans="2:30" ht="24.75" customHeight="1" x14ac:dyDescent="0.15">
      <c r="B19" s="150">
        <v>12</v>
      </c>
      <c r="C19" s="331" t="str">
        <f>IF(女入力!B24="","",女入力!B24)</f>
        <v/>
      </c>
      <c r="D19" s="331" t="str">
        <f>IF(女入力!C24="","",女入力!C24)</f>
        <v/>
      </c>
      <c r="E19" s="331" t="str">
        <f>IF(女入力!F24="","",女入力!F24)</f>
        <v/>
      </c>
      <c r="F19" s="331" t="str">
        <f>IF(OR(女入力!$G24=F$7,女入力!$I24=F$7),"●","")</f>
        <v/>
      </c>
      <c r="G19" s="331" t="str">
        <f>IF(OR(女入力!$G24=G$7,女入力!$I24=G$7),"●","")</f>
        <v/>
      </c>
      <c r="H19" s="331" t="str">
        <f>IF(OR(女入力!$G24=H$7,女入力!$I24=H$7),"●","")</f>
        <v/>
      </c>
      <c r="I19" s="331" t="str">
        <f>IF(OR(女入力!$G24=I$7,女入力!$I24=I$7),"●","")</f>
        <v/>
      </c>
      <c r="J19" s="331" t="str">
        <f>IF(OR(女入力!$G24=J$7,女入力!$I24=J$7),"●","")</f>
        <v/>
      </c>
      <c r="K19" s="331" t="str">
        <f>IF(OR(女入力!$G24=K$7,女入力!$I24=K$7),"●","")</f>
        <v/>
      </c>
      <c r="L19" s="331" t="str">
        <f>IF(OR(女入力!$G24=L$7,女入力!$I24=L$7),"●","")</f>
        <v/>
      </c>
      <c r="M19" s="331" t="str">
        <f>IF(OR(女入力!$G24=M$7,女入力!$I24=M$7),"●","")</f>
        <v/>
      </c>
      <c r="N19" s="331" t="str">
        <f>IF(OR(女入力!$G24=N$7,女入力!$I24=N$7),"●","")</f>
        <v/>
      </c>
      <c r="O19" s="331" t="str">
        <f>IF(OR(女入力!$G24=O$7,女入力!$I24=O$7),"●","")</f>
        <v/>
      </c>
      <c r="P19" s="331" t="str">
        <f>IF(OR(女入力!$G24=P$7,女入力!$I24=P$7),"●","")</f>
        <v/>
      </c>
      <c r="Q19" s="331" t="str">
        <f>IF(OR(女入力!$G24=Q$7,女入力!$I24=Q$7),"●","")</f>
        <v/>
      </c>
      <c r="R19" s="331" t="str">
        <f>IF(OR(女入力!$G24=R$7,女入力!$I24=R$7),"●","")</f>
        <v/>
      </c>
      <c r="S19" s="331" t="str">
        <f>IF(OR(女入力!$G24=S$7,女入力!$I24=S$7),"●","")</f>
        <v/>
      </c>
      <c r="T19" s="331" t="str">
        <f>IF(OR(女入力!$G24=T$7,女入力!$I24=T$7),"●","")</f>
        <v/>
      </c>
      <c r="U19" s="331" t="str">
        <f>IF(OR(女入力!$G24=U$7,女入力!$I24=U$7),"●","")</f>
        <v/>
      </c>
      <c r="V19" s="331" t="str">
        <f>IF(OR(女入力!$G24=V$7,女入力!$I24=V$7),"●","")</f>
        <v/>
      </c>
      <c r="W19" s="332" t="str">
        <f>IF(女入力!M24="○","●","")</f>
        <v/>
      </c>
      <c r="X19" s="333" t="str">
        <f>IF(女入力!O24="○","●","")</f>
        <v/>
      </c>
      <c r="Y19" s="334" t="str">
        <f>IF(OR(女入力!$G24=Y$7,女入力!$I24=Y$7,女入力!$K24=Y$7),"●","")</f>
        <v/>
      </c>
      <c r="Z19" s="335" t="str">
        <f>IF(OR(女入力!$G24=Z$7,女入力!$I24=Z$7,女入力!$K24=Z$7),"●","")</f>
        <v/>
      </c>
      <c r="AA19" s="335" t="str">
        <f>IF(OR(女入力!$G24=AA$7,女入力!$I24=AA$7,女入力!$K24=AA$7),"●","")</f>
        <v/>
      </c>
      <c r="AB19" s="335" t="str">
        <f>IF(OR(女入力!$G24=AB$7,女入力!$I24=AB$7,女入力!$K24=AB$7),"●","")</f>
        <v/>
      </c>
      <c r="AC19" s="153" t="str">
        <f t="shared" si="0"/>
        <v/>
      </c>
      <c r="AD19" s="146" t="str">
        <f t="shared" si="1"/>
        <v/>
      </c>
    </row>
    <row r="20" spans="2:30" ht="24.75" customHeight="1" x14ac:dyDescent="0.15">
      <c r="B20" s="150">
        <v>13</v>
      </c>
      <c r="C20" s="331" t="str">
        <f>IF(女入力!B25="","",女入力!B25)</f>
        <v/>
      </c>
      <c r="D20" s="331" t="str">
        <f>IF(女入力!C25="","",女入力!C25)</f>
        <v/>
      </c>
      <c r="E20" s="331" t="str">
        <f>IF(女入力!F25="","",女入力!F25)</f>
        <v/>
      </c>
      <c r="F20" s="331" t="str">
        <f>IF(OR(女入力!$G25=F$7,女入力!$I25=F$7),"●","")</f>
        <v/>
      </c>
      <c r="G20" s="331" t="str">
        <f>IF(OR(女入力!$G25=G$7,女入力!$I25=G$7),"●","")</f>
        <v/>
      </c>
      <c r="H20" s="331" t="str">
        <f>IF(OR(女入力!$G25=H$7,女入力!$I25=H$7),"●","")</f>
        <v/>
      </c>
      <c r="I20" s="331" t="str">
        <f>IF(OR(女入力!$G25=I$7,女入力!$I25=I$7),"●","")</f>
        <v/>
      </c>
      <c r="J20" s="331" t="str">
        <f>IF(OR(女入力!$G25=J$7,女入力!$I25=J$7),"●","")</f>
        <v/>
      </c>
      <c r="K20" s="331" t="str">
        <f>IF(OR(女入力!$G25=K$7,女入力!$I25=K$7),"●","")</f>
        <v/>
      </c>
      <c r="L20" s="331" t="str">
        <f>IF(OR(女入力!$G25=L$7,女入力!$I25=L$7),"●","")</f>
        <v/>
      </c>
      <c r="M20" s="331" t="str">
        <f>IF(OR(女入力!$G25=M$7,女入力!$I25=M$7),"●","")</f>
        <v/>
      </c>
      <c r="N20" s="331" t="str">
        <f>IF(OR(女入力!$G25=N$7,女入力!$I25=N$7),"●","")</f>
        <v/>
      </c>
      <c r="O20" s="331" t="str">
        <f>IF(OR(女入力!$G25=O$7,女入力!$I25=O$7),"●","")</f>
        <v/>
      </c>
      <c r="P20" s="331" t="str">
        <f>IF(OR(女入力!$G25=P$7,女入力!$I25=P$7),"●","")</f>
        <v/>
      </c>
      <c r="Q20" s="331" t="str">
        <f>IF(OR(女入力!$G25=Q$7,女入力!$I25=Q$7),"●","")</f>
        <v/>
      </c>
      <c r="R20" s="331" t="str">
        <f>IF(OR(女入力!$G25=R$7,女入力!$I25=R$7),"●","")</f>
        <v/>
      </c>
      <c r="S20" s="331" t="str">
        <f>IF(OR(女入力!$G25=S$7,女入力!$I25=S$7),"●","")</f>
        <v/>
      </c>
      <c r="T20" s="331" t="str">
        <f>IF(OR(女入力!$G25=T$7,女入力!$I25=T$7),"●","")</f>
        <v/>
      </c>
      <c r="U20" s="331" t="str">
        <f>IF(OR(女入力!$G25=U$7,女入力!$I25=U$7),"●","")</f>
        <v/>
      </c>
      <c r="V20" s="331" t="str">
        <f>IF(OR(女入力!$G25=V$7,女入力!$I25=V$7),"●","")</f>
        <v/>
      </c>
      <c r="W20" s="332" t="str">
        <f>IF(女入力!M25="○","●","")</f>
        <v/>
      </c>
      <c r="X20" s="333" t="str">
        <f>IF(女入力!O25="○","●","")</f>
        <v/>
      </c>
      <c r="Y20" s="334" t="str">
        <f>IF(OR(女入力!$G25=Y$7,女入力!$I25=Y$7,女入力!$K25=Y$7),"●","")</f>
        <v/>
      </c>
      <c r="Z20" s="335" t="str">
        <f>IF(OR(女入力!$G25=Z$7,女入力!$I25=Z$7,女入力!$K25=Z$7),"●","")</f>
        <v/>
      </c>
      <c r="AA20" s="335" t="str">
        <f>IF(OR(女入力!$G25=AA$7,女入力!$I25=AA$7,女入力!$K25=AA$7),"●","")</f>
        <v/>
      </c>
      <c r="AB20" s="335" t="str">
        <f>IF(OR(女入力!$G25=AB$7,女入力!$I25=AB$7,女入力!$K25=AB$7),"●","")</f>
        <v/>
      </c>
      <c r="AC20" s="153" t="str">
        <f t="shared" si="0"/>
        <v/>
      </c>
      <c r="AD20" s="146" t="str">
        <f t="shared" si="1"/>
        <v/>
      </c>
    </row>
    <row r="21" spans="2:30" ht="24.75" customHeight="1" x14ac:dyDescent="0.15">
      <c r="B21" s="150">
        <v>14</v>
      </c>
      <c r="C21" s="331" t="str">
        <f>IF(女入力!B26="","",女入力!B26)</f>
        <v/>
      </c>
      <c r="D21" s="331" t="str">
        <f>IF(女入力!C26="","",女入力!C26)</f>
        <v/>
      </c>
      <c r="E21" s="331" t="str">
        <f>IF(女入力!F26="","",女入力!F26)</f>
        <v/>
      </c>
      <c r="F21" s="331" t="str">
        <f>IF(OR(女入力!$G26=F$7,女入力!$I26=F$7),"●","")</f>
        <v/>
      </c>
      <c r="G21" s="331" t="str">
        <f>IF(OR(女入力!$G26=G$7,女入力!$I26=G$7),"●","")</f>
        <v/>
      </c>
      <c r="H21" s="331" t="str">
        <f>IF(OR(女入力!$G26=H$7,女入力!$I26=H$7),"●","")</f>
        <v/>
      </c>
      <c r="I21" s="331" t="str">
        <f>IF(OR(女入力!$G26=I$7,女入力!$I26=I$7),"●","")</f>
        <v/>
      </c>
      <c r="J21" s="331" t="str">
        <f>IF(OR(女入力!$G26=J$7,女入力!$I26=J$7),"●","")</f>
        <v/>
      </c>
      <c r="K21" s="331" t="str">
        <f>IF(OR(女入力!$G26=K$7,女入力!$I26=K$7),"●","")</f>
        <v/>
      </c>
      <c r="L21" s="331" t="str">
        <f>IF(OR(女入力!$G26=L$7,女入力!$I26=L$7),"●","")</f>
        <v/>
      </c>
      <c r="M21" s="331" t="str">
        <f>IF(OR(女入力!$G26=M$7,女入力!$I26=M$7),"●","")</f>
        <v/>
      </c>
      <c r="N21" s="331" t="str">
        <f>IF(OR(女入力!$G26=N$7,女入力!$I26=N$7),"●","")</f>
        <v/>
      </c>
      <c r="O21" s="331" t="str">
        <f>IF(OR(女入力!$G26=O$7,女入力!$I26=O$7),"●","")</f>
        <v/>
      </c>
      <c r="P21" s="331" t="str">
        <f>IF(OR(女入力!$G26=P$7,女入力!$I26=P$7),"●","")</f>
        <v/>
      </c>
      <c r="Q21" s="331" t="str">
        <f>IF(OR(女入力!$G26=Q$7,女入力!$I26=Q$7),"●","")</f>
        <v/>
      </c>
      <c r="R21" s="331" t="str">
        <f>IF(OR(女入力!$G26=R$7,女入力!$I26=R$7),"●","")</f>
        <v/>
      </c>
      <c r="S21" s="331" t="str">
        <f>IF(OR(女入力!$G26=S$7,女入力!$I26=S$7),"●","")</f>
        <v/>
      </c>
      <c r="T21" s="331" t="str">
        <f>IF(OR(女入力!$G26=T$7,女入力!$I26=T$7),"●","")</f>
        <v/>
      </c>
      <c r="U21" s="331" t="str">
        <f>IF(OR(女入力!$G26=U$7,女入力!$I26=U$7),"●","")</f>
        <v/>
      </c>
      <c r="V21" s="331" t="str">
        <f>IF(OR(女入力!$G26=V$7,女入力!$I26=V$7),"●","")</f>
        <v/>
      </c>
      <c r="W21" s="332" t="str">
        <f>IF(女入力!M26="○","●","")</f>
        <v/>
      </c>
      <c r="X21" s="333" t="str">
        <f>IF(女入力!O26="○","●","")</f>
        <v/>
      </c>
      <c r="Y21" s="334" t="str">
        <f>IF(OR(女入力!$G26=Y$7,女入力!$I26=Y$7,女入力!$K26=Y$7),"●","")</f>
        <v/>
      </c>
      <c r="Z21" s="335" t="str">
        <f>IF(OR(女入力!$G26=Z$7,女入力!$I26=Z$7,女入力!$K26=Z$7),"●","")</f>
        <v/>
      </c>
      <c r="AA21" s="335" t="str">
        <f>IF(OR(女入力!$G26=AA$7,女入力!$I26=AA$7,女入力!$K26=AA$7),"●","")</f>
        <v/>
      </c>
      <c r="AB21" s="335" t="str">
        <f>IF(OR(女入力!$G26=AB$7,女入力!$I26=AB$7,女入力!$K26=AB$7),"●","")</f>
        <v/>
      </c>
      <c r="AC21" s="153" t="str">
        <f t="shared" si="0"/>
        <v/>
      </c>
      <c r="AD21" s="146" t="str">
        <f t="shared" si="1"/>
        <v/>
      </c>
    </row>
    <row r="22" spans="2:30" ht="24.75" customHeight="1" x14ac:dyDescent="0.15">
      <c r="B22" s="150">
        <v>15</v>
      </c>
      <c r="C22" s="331" t="str">
        <f>IF(女入力!B27="","",女入力!B27)</f>
        <v/>
      </c>
      <c r="D22" s="331" t="str">
        <f>IF(女入力!C27="","",女入力!C27)</f>
        <v/>
      </c>
      <c r="E22" s="331" t="str">
        <f>IF(女入力!F27="","",女入力!F27)</f>
        <v/>
      </c>
      <c r="F22" s="331" t="str">
        <f>IF(OR(女入力!$G27=F$7,女入力!$I27=F$7),"●","")</f>
        <v/>
      </c>
      <c r="G22" s="331" t="str">
        <f>IF(OR(女入力!$G27=G$7,女入力!$I27=G$7),"●","")</f>
        <v/>
      </c>
      <c r="H22" s="331" t="str">
        <f>IF(OR(女入力!$G27=H$7,女入力!$I27=H$7),"●","")</f>
        <v/>
      </c>
      <c r="I22" s="331" t="str">
        <f>IF(OR(女入力!$G27=I$7,女入力!$I27=I$7),"●","")</f>
        <v/>
      </c>
      <c r="J22" s="331" t="str">
        <f>IF(OR(女入力!$G27=J$7,女入力!$I27=J$7),"●","")</f>
        <v/>
      </c>
      <c r="K22" s="331" t="str">
        <f>IF(OR(女入力!$G27=K$7,女入力!$I27=K$7),"●","")</f>
        <v/>
      </c>
      <c r="L22" s="331" t="str">
        <f>IF(OR(女入力!$G27=L$7,女入力!$I27=L$7),"●","")</f>
        <v/>
      </c>
      <c r="M22" s="331" t="str">
        <f>IF(OR(女入力!$G27=M$7,女入力!$I27=M$7),"●","")</f>
        <v/>
      </c>
      <c r="N22" s="331" t="str">
        <f>IF(OR(女入力!$G27=N$7,女入力!$I27=N$7),"●","")</f>
        <v/>
      </c>
      <c r="O22" s="331" t="str">
        <f>IF(OR(女入力!$G27=O$7,女入力!$I27=O$7),"●","")</f>
        <v/>
      </c>
      <c r="P22" s="331" t="str">
        <f>IF(OR(女入力!$G27=P$7,女入力!$I27=P$7),"●","")</f>
        <v/>
      </c>
      <c r="Q22" s="331" t="str">
        <f>IF(OR(女入力!$G27=Q$7,女入力!$I27=Q$7),"●","")</f>
        <v/>
      </c>
      <c r="R22" s="331" t="str">
        <f>IF(OR(女入力!$G27=R$7,女入力!$I27=R$7),"●","")</f>
        <v/>
      </c>
      <c r="S22" s="331" t="str">
        <f>IF(OR(女入力!$G27=S$7,女入力!$I27=S$7),"●","")</f>
        <v/>
      </c>
      <c r="T22" s="331" t="str">
        <f>IF(OR(女入力!$G27=T$7,女入力!$I27=T$7),"●","")</f>
        <v/>
      </c>
      <c r="U22" s="331" t="str">
        <f>IF(OR(女入力!$G27=U$7,女入力!$I27=U$7),"●","")</f>
        <v/>
      </c>
      <c r="V22" s="331" t="str">
        <f>IF(OR(女入力!$G27=V$7,女入力!$I27=V$7),"●","")</f>
        <v/>
      </c>
      <c r="W22" s="332" t="str">
        <f>IF(女入力!M27="○","●","")</f>
        <v/>
      </c>
      <c r="X22" s="333" t="str">
        <f>IF(女入力!O27="○","●","")</f>
        <v/>
      </c>
      <c r="Y22" s="334" t="str">
        <f>IF(OR(女入力!$G27=Y$7,女入力!$I27=Y$7,女入力!$K27=Y$7),"●","")</f>
        <v/>
      </c>
      <c r="Z22" s="335" t="str">
        <f>IF(OR(女入力!$G27=Z$7,女入力!$I27=Z$7,女入力!$K27=Z$7),"●","")</f>
        <v/>
      </c>
      <c r="AA22" s="335" t="str">
        <f>IF(OR(女入力!$G27=AA$7,女入力!$I27=AA$7,女入力!$K27=AA$7),"●","")</f>
        <v/>
      </c>
      <c r="AB22" s="335" t="str">
        <f>IF(OR(女入力!$G27=AB$7,女入力!$I27=AB$7,女入力!$K27=AB$7),"●","")</f>
        <v/>
      </c>
      <c r="AC22" s="153" t="str">
        <f t="shared" si="0"/>
        <v/>
      </c>
      <c r="AD22" s="146" t="str">
        <f t="shared" si="1"/>
        <v/>
      </c>
    </row>
    <row r="23" spans="2:30" ht="24.75" customHeight="1" x14ac:dyDescent="0.15">
      <c r="B23" s="150">
        <v>16</v>
      </c>
      <c r="C23" s="331" t="str">
        <f>IF(女入力!B28="","",女入力!B28)</f>
        <v/>
      </c>
      <c r="D23" s="331" t="str">
        <f>IF(女入力!C28="","",女入力!C28)</f>
        <v/>
      </c>
      <c r="E23" s="331" t="str">
        <f>IF(女入力!F28="","",女入力!F28)</f>
        <v/>
      </c>
      <c r="F23" s="331" t="str">
        <f>IF(OR(女入力!$G28=F$7,女入力!$I28=F$7),"●","")</f>
        <v/>
      </c>
      <c r="G23" s="331" t="str">
        <f>IF(OR(女入力!$G28=G$7,女入力!$I28=G$7),"●","")</f>
        <v/>
      </c>
      <c r="H23" s="331" t="str">
        <f>IF(OR(女入力!$G28=H$7,女入力!$I28=H$7),"●","")</f>
        <v/>
      </c>
      <c r="I23" s="331" t="str">
        <f>IF(OR(女入力!$G28=I$7,女入力!$I28=I$7),"●","")</f>
        <v/>
      </c>
      <c r="J23" s="331" t="str">
        <f>IF(OR(女入力!$G28=J$7,女入力!$I28=J$7),"●","")</f>
        <v/>
      </c>
      <c r="K23" s="331" t="str">
        <f>IF(OR(女入力!$G28=K$7,女入力!$I28=K$7),"●","")</f>
        <v/>
      </c>
      <c r="L23" s="331" t="str">
        <f>IF(OR(女入力!$G28=L$7,女入力!$I28=L$7),"●","")</f>
        <v/>
      </c>
      <c r="M23" s="331" t="str">
        <f>IF(OR(女入力!$G28=M$7,女入力!$I28=M$7),"●","")</f>
        <v/>
      </c>
      <c r="N23" s="331" t="str">
        <f>IF(OR(女入力!$G28=N$7,女入力!$I28=N$7),"●","")</f>
        <v/>
      </c>
      <c r="O23" s="331" t="str">
        <f>IF(OR(女入力!$G28=O$7,女入力!$I28=O$7),"●","")</f>
        <v/>
      </c>
      <c r="P23" s="331" t="str">
        <f>IF(OR(女入力!$G28=P$7,女入力!$I28=P$7),"●","")</f>
        <v/>
      </c>
      <c r="Q23" s="331" t="str">
        <f>IF(OR(女入力!$G28=Q$7,女入力!$I28=Q$7),"●","")</f>
        <v/>
      </c>
      <c r="R23" s="331" t="str">
        <f>IF(OR(女入力!$G28=R$7,女入力!$I28=R$7),"●","")</f>
        <v/>
      </c>
      <c r="S23" s="331" t="str">
        <f>IF(OR(女入力!$G28=S$7,女入力!$I28=S$7),"●","")</f>
        <v/>
      </c>
      <c r="T23" s="331" t="str">
        <f>IF(OR(女入力!$G28=T$7,女入力!$I28=T$7),"●","")</f>
        <v/>
      </c>
      <c r="U23" s="331" t="str">
        <f>IF(OR(女入力!$G28=U$7,女入力!$I28=U$7),"●","")</f>
        <v/>
      </c>
      <c r="V23" s="331" t="str">
        <f>IF(OR(女入力!$G28=V$7,女入力!$I28=V$7),"●","")</f>
        <v/>
      </c>
      <c r="W23" s="332" t="str">
        <f>IF(女入力!M28="○","●","")</f>
        <v/>
      </c>
      <c r="X23" s="333" t="str">
        <f>IF(女入力!O28="○","●","")</f>
        <v/>
      </c>
      <c r="Y23" s="334" t="str">
        <f>IF(OR(女入力!$G28=Y$7,女入力!$I28=Y$7,女入力!$K28=Y$7),"●","")</f>
        <v/>
      </c>
      <c r="Z23" s="335" t="str">
        <f>IF(OR(女入力!$G28=Z$7,女入力!$I28=Z$7,女入力!$K28=Z$7),"●","")</f>
        <v/>
      </c>
      <c r="AA23" s="335" t="str">
        <f>IF(OR(女入力!$G28=AA$7,女入力!$I28=AA$7,女入力!$K28=AA$7),"●","")</f>
        <v/>
      </c>
      <c r="AB23" s="335" t="str">
        <f>IF(OR(女入力!$G28=AB$7,女入力!$I28=AB$7,女入力!$K28=AB$7),"●","")</f>
        <v/>
      </c>
      <c r="AC23" s="153" t="str">
        <f t="shared" si="0"/>
        <v/>
      </c>
      <c r="AD23" s="146" t="str">
        <f t="shared" si="1"/>
        <v/>
      </c>
    </row>
    <row r="24" spans="2:30" ht="24.75" customHeight="1" x14ac:dyDescent="0.15">
      <c r="B24" s="150">
        <v>17</v>
      </c>
      <c r="C24" s="331" t="str">
        <f>IF(女入力!B29="","",女入力!B29)</f>
        <v/>
      </c>
      <c r="D24" s="331" t="str">
        <f>IF(女入力!C29="","",女入力!C29)</f>
        <v/>
      </c>
      <c r="E24" s="331" t="str">
        <f>IF(女入力!F29="","",女入力!F29)</f>
        <v/>
      </c>
      <c r="F24" s="331" t="str">
        <f>IF(OR(女入力!$G29=F$7,女入力!$I29=F$7),"●","")</f>
        <v/>
      </c>
      <c r="G24" s="331" t="str">
        <f>IF(OR(女入力!$G29=G$7,女入力!$I29=G$7),"●","")</f>
        <v/>
      </c>
      <c r="H24" s="331" t="str">
        <f>IF(OR(女入力!$G29=H$7,女入力!$I29=H$7),"●","")</f>
        <v/>
      </c>
      <c r="I24" s="331" t="str">
        <f>IF(OR(女入力!$G29=I$7,女入力!$I29=I$7),"●","")</f>
        <v/>
      </c>
      <c r="J24" s="331" t="str">
        <f>IF(OR(女入力!$G29=J$7,女入力!$I29=J$7),"●","")</f>
        <v/>
      </c>
      <c r="K24" s="331" t="str">
        <f>IF(OR(女入力!$G29=K$7,女入力!$I29=K$7),"●","")</f>
        <v/>
      </c>
      <c r="L24" s="331" t="str">
        <f>IF(OR(女入力!$G29=L$7,女入力!$I29=L$7),"●","")</f>
        <v/>
      </c>
      <c r="M24" s="331" t="str">
        <f>IF(OR(女入力!$G29=M$7,女入力!$I29=M$7),"●","")</f>
        <v/>
      </c>
      <c r="N24" s="331" t="str">
        <f>IF(OR(女入力!$G29=N$7,女入力!$I29=N$7),"●","")</f>
        <v/>
      </c>
      <c r="O24" s="331" t="str">
        <f>IF(OR(女入力!$G29=O$7,女入力!$I29=O$7),"●","")</f>
        <v/>
      </c>
      <c r="P24" s="331" t="str">
        <f>IF(OR(女入力!$G29=P$7,女入力!$I29=P$7),"●","")</f>
        <v/>
      </c>
      <c r="Q24" s="331" t="str">
        <f>IF(OR(女入力!$G29=Q$7,女入力!$I29=Q$7),"●","")</f>
        <v/>
      </c>
      <c r="R24" s="331" t="str">
        <f>IF(OR(女入力!$G29=R$7,女入力!$I29=R$7),"●","")</f>
        <v/>
      </c>
      <c r="S24" s="331" t="str">
        <f>IF(OR(女入力!$G29=S$7,女入力!$I29=S$7),"●","")</f>
        <v/>
      </c>
      <c r="T24" s="331" t="str">
        <f>IF(OR(女入力!$G29=T$7,女入力!$I29=T$7),"●","")</f>
        <v/>
      </c>
      <c r="U24" s="331" t="str">
        <f>IF(OR(女入力!$G29=U$7,女入力!$I29=U$7),"●","")</f>
        <v/>
      </c>
      <c r="V24" s="331" t="str">
        <f>IF(OR(女入力!$G29=V$7,女入力!$I29=V$7),"●","")</f>
        <v/>
      </c>
      <c r="W24" s="332" t="str">
        <f>IF(女入力!M29="○","●","")</f>
        <v/>
      </c>
      <c r="X24" s="333" t="str">
        <f>IF(女入力!O29="○","●","")</f>
        <v/>
      </c>
      <c r="Y24" s="334" t="str">
        <f>IF(OR(女入力!$G29=Y$7,女入力!$I29=Y$7,女入力!$K29=Y$7),"●","")</f>
        <v/>
      </c>
      <c r="Z24" s="335" t="str">
        <f>IF(OR(女入力!$G29=Z$7,女入力!$I29=Z$7,女入力!$K29=Z$7),"●","")</f>
        <v/>
      </c>
      <c r="AA24" s="335" t="str">
        <f>IF(OR(女入力!$G29=AA$7,女入力!$I29=AA$7,女入力!$K29=AA$7),"●","")</f>
        <v/>
      </c>
      <c r="AB24" s="335" t="str">
        <f>IF(OR(女入力!$G29=AB$7,女入力!$I29=AB$7,女入力!$K29=AB$7),"●","")</f>
        <v/>
      </c>
      <c r="AC24" s="153" t="str">
        <f t="shared" si="0"/>
        <v/>
      </c>
      <c r="AD24" s="146" t="str">
        <f t="shared" si="1"/>
        <v/>
      </c>
    </row>
    <row r="25" spans="2:30" ht="24.75" customHeight="1" x14ac:dyDescent="0.15">
      <c r="B25" s="150">
        <v>18</v>
      </c>
      <c r="C25" s="331" t="str">
        <f>IF(女入力!B30="","",女入力!B30)</f>
        <v/>
      </c>
      <c r="D25" s="331" t="str">
        <f>IF(女入力!C30="","",女入力!C30)</f>
        <v/>
      </c>
      <c r="E25" s="331" t="str">
        <f>IF(女入力!F30="","",女入力!F30)</f>
        <v/>
      </c>
      <c r="F25" s="331" t="str">
        <f>IF(OR(女入力!$G30=F$7,女入力!$I30=F$7),"●","")</f>
        <v/>
      </c>
      <c r="G25" s="331" t="str">
        <f>IF(OR(女入力!$G30=G$7,女入力!$I30=G$7),"●","")</f>
        <v/>
      </c>
      <c r="H25" s="331" t="str">
        <f>IF(OR(女入力!$G30=H$7,女入力!$I30=H$7),"●","")</f>
        <v/>
      </c>
      <c r="I25" s="331" t="str">
        <f>IF(OR(女入力!$G30=I$7,女入力!$I30=I$7),"●","")</f>
        <v/>
      </c>
      <c r="J25" s="331" t="str">
        <f>IF(OR(女入力!$G30=J$7,女入力!$I30=J$7),"●","")</f>
        <v/>
      </c>
      <c r="K25" s="331" t="str">
        <f>IF(OR(女入力!$G30=K$7,女入力!$I30=K$7),"●","")</f>
        <v/>
      </c>
      <c r="L25" s="331" t="str">
        <f>IF(OR(女入力!$G30=L$7,女入力!$I30=L$7),"●","")</f>
        <v/>
      </c>
      <c r="M25" s="331" t="str">
        <f>IF(OR(女入力!$G30=M$7,女入力!$I30=M$7),"●","")</f>
        <v/>
      </c>
      <c r="N25" s="331" t="str">
        <f>IF(OR(女入力!$G30=N$7,女入力!$I30=N$7),"●","")</f>
        <v/>
      </c>
      <c r="O25" s="331" t="str">
        <f>IF(OR(女入力!$G30=O$7,女入力!$I30=O$7),"●","")</f>
        <v/>
      </c>
      <c r="P25" s="331" t="str">
        <f>IF(OR(女入力!$G30=P$7,女入力!$I30=P$7),"●","")</f>
        <v/>
      </c>
      <c r="Q25" s="331" t="str">
        <f>IF(OR(女入力!$G30=Q$7,女入力!$I30=Q$7),"●","")</f>
        <v/>
      </c>
      <c r="R25" s="331" t="str">
        <f>IF(OR(女入力!$G30=R$7,女入力!$I30=R$7),"●","")</f>
        <v/>
      </c>
      <c r="S25" s="331" t="str">
        <f>IF(OR(女入力!$G30=S$7,女入力!$I30=S$7),"●","")</f>
        <v/>
      </c>
      <c r="T25" s="331" t="str">
        <f>IF(OR(女入力!$G30=T$7,女入力!$I30=T$7),"●","")</f>
        <v/>
      </c>
      <c r="U25" s="331" t="str">
        <f>IF(OR(女入力!$G30=U$7,女入力!$I30=U$7),"●","")</f>
        <v/>
      </c>
      <c r="V25" s="331" t="str">
        <f>IF(OR(女入力!$G30=V$7,女入力!$I30=V$7),"●","")</f>
        <v/>
      </c>
      <c r="W25" s="332" t="str">
        <f>IF(女入力!M30="○","●","")</f>
        <v/>
      </c>
      <c r="X25" s="333" t="str">
        <f>IF(女入力!O30="○","●","")</f>
        <v/>
      </c>
      <c r="Y25" s="334" t="str">
        <f>IF(OR(女入力!$G30=Y$7,女入力!$I30=Y$7,女入力!$K30=Y$7),"●","")</f>
        <v/>
      </c>
      <c r="Z25" s="335" t="str">
        <f>IF(OR(女入力!$G30=Z$7,女入力!$I30=Z$7,女入力!$K30=Z$7),"●","")</f>
        <v/>
      </c>
      <c r="AA25" s="335" t="str">
        <f>IF(OR(女入力!$G30=AA$7,女入力!$I30=AA$7,女入力!$K30=AA$7),"●","")</f>
        <v/>
      </c>
      <c r="AB25" s="335" t="str">
        <f>IF(OR(女入力!$G30=AB$7,女入力!$I30=AB$7,女入力!$K30=AB$7),"●","")</f>
        <v/>
      </c>
      <c r="AC25" s="153" t="str">
        <f t="shared" si="0"/>
        <v/>
      </c>
      <c r="AD25" s="146" t="str">
        <f t="shared" si="1"/>
        <v/>
      </c>
    </row>
    <row r="26" spans="2:30" ht="24.75" customHeight="1" x14ac:dyDescent="0.15">
      <c r="B26" s="150">
        <v>19</v>
      </c>
      <c r="C26" s="331" t="str">
        <f>IF(女入力!B31="","",女入力!B31)</f>
        <v/>
      </c>
      <c r="D26" s="331" t="str">
        <f>IF(女入力!C31="","",女入力!C31)</f>
        <v/>
      </c>
      <c r="E26" s="331" t="str">
        <f>IF(女入力!F31="","",女入力!F31)</f>
        <v/>
      </c>
      <c r="F26" s="331" t="str">
        <f>IF(OR(女入力!$G31=F$7,女入力!$I31=F$7),"●","")</f>
        <v/>
      </c>
      <c r="G26" s="331" t="str">
        <f>IF(OR(女入力!$G31=G$7,女入力!$I31=G$7),"●","")</f>
        <v/>
      </c>
      <c r="H26" s="331" t="str">
        <f>IF(OR(女入力!$G31=H$7,女入力!$I31=H$7),"●","")</f>
        <v/>
      </c>
      <c r="I26" s="331" t="str">
        <f>IF(OR(女入力!$G31=I$7,女入力!$I31=I$7),"●","")</f>
        <v/>
      </c>
      <c r="J26" s="331" t="str">
        <f>IF(OR(女入力!$G31=J$7,女入力!$I31=J$7),"●","")</f>
        <v/>
      </c>
      <c r="K26" s="331" t="str">
        <f>IF(OR(女入力!$G31=K$7,女入力!$I31=K$7),"●","")</f>
        <v/>
      </c>
      <c r="L26" s="331" t="str">
        <f>IF(OR(女入力!$G31=L$7,女入力!$I31=L$7),"●","")</f>
        <v/>
      </c>
      <c r="M26" s="331" t="str">
        <f>IF(OR(女入力!$G31=M$7,女入力!$I31=M$7),"●","")</f>
        <v/>
      </c>
      <c r="N26" s="331" t="str">
        <f>IF(OR(女入力!$G31=N$7,女入力!$I31=N$7),"●","")</f>
        <v/>
      </c>
      <c r="O26" s="331" t="str">
        <f>IF(OR(女入力!$G31=O$7,女入力!$I31=O$7),"●","")</f>
        <v/>
      </c>
      <c r="P26" s="331" t="str">
        <f>IF(OR(女入力!$G31=P$7,女入力!$I31=P$7),"●","")</f>
        <v/>
      </c>
      <c r="Q26" s="331" t="str">
        <f>IF(OR(女入力!$G31=Q$7,女入力!$I31=Q$7),"●","")</f>
        <v/>
      </c>
      <c r="R26" s="331" t="str">
        <f>IF(OR(女入力!$G31=R$7,女入力!$I31=R$7),"●","")</f>
        <v/>
      </c>
      <c r="S26" s="331" t="str">
        <f>IF(OR(女入力!$G31=S$7,女入力!$I31=S$7),"●","")</f>
        <v/>
      </c>
      <c r="T26" s="331" t="str">
        <f>IF(OR(女入力!$G31=T$7,女入力!$I31=T$7),"●","")</f>
        <v/>
      </c>
      <c r="U26" s="331" t="str">
        <f>IF(OR(女入力!$G31=U$7,女入力!$I31=U$7),"●","")</f>
        <v/>
      </c>
      <c r="V26" s="331" t="str">
        <f>IF(OR(女入力!$G31=V$7,女入力!$I31=V$7),"●","")</f>
        <v/>
      </c>
      <c r="W26" s="332" t="str">
        <f>IF(女入力!M31="○","●","")</f>
        <v/>
      </c>
      <c r="X26" s="333" t="str">
        <f>IF(女入力!O31="○","●","")</f>
        <v/>
      </c>
      <c r="Y26" s="334" t="str">
        <f>IF(OR(女入力!$G31=Y$7,女入力!$I31=Y$7,女入力!$K31=Y$7),"●","")</f>
        <v/>
      </c>
      <c r="Z26" s="335" t="str">
        <f>IF(OR(女入力!$G31=Z$7,女入力!$I31=Z$7,女入力!$K31=Z$7),"●","")</f>
        <v/>
      </c>
      <c r="AA26" s="335" t="str">
        <f>IF(OR(女入力!$G31=AA$7,女入力!$I31=AA$7,女入力!$K31=AA$7),"●","")</f>
        <v/>
      </c>
      <c r="AB26" s="335" t="str">
        <f>IF(OR(女入力!$G31=AB$7,女入力!$I31=AB$7,女入力!$K31=AB$7),"●","")</f>
        <v/>
      </c>
      <c r="AC26" s="153" t="str">
        <f t="shared" si="0"/>
        <v/>
      </c>
      <c r="AD26" s="146" t="str">
        <f t="shared" si="1"/>
        <v/>
      </c>
    </row>
    <row r="27" spans="2:30" ht="24.75" customHeight="1" x14ac:dyDescent="0.15">
      <c r="B27" s="150">
        <v>20</v>
      </c>
      <c r="C27" s="331" t="str">
        <f>IF(女入力!B32="","",女入力!B32)</f>
        <v/>
      </c>
      <c r="D27" s="331" t="str">
        <f>IF(女入力!C32="","",女入力!C32)</f>
        <v/>
      </c>
      <c r="E27" s="331" t="str">
        <f>IF(女入力!F32="","",女入力!F32)</f>
        <v/>
      </c>
      <c r="F27" s="331" t="str">
        <f>IF(OR(女入力!$G32=F$7,女入力!$I32=F$7),"●","")</f>
        <v/>
      </c>
      <c r="G27" s="331" t="str">
        <f>IF(OR(女入力!$G32=G$7,女入力!$I32=G$7),"●","")</f>
        <v/>
      </c>
      <c r="H27" s="331" t="str">
        <f>IF(OR(女入力!$G32=H$7,女入力!$I32=H$7),"●","")</f>
        <v/>
      </c>
      <c r="I27" s="331" t="str">
        <f>IF(OR(女入力!$G32=I$7,女入力!$I32=I$7),"●","")</f>
        <v/>
      </c>
      <c r="J27" s="331" t="str">
        <f>IF(OR(女入力!$G32=J$7,女入力!$I32=J$7),"●","")</f>
        <v/>
      </c>
      <c r="K27" s="331" t="str">
        <f>IF(OR(女入力!$G32=K$7,女入力!$I32=K$7),"●","")</f>
        <v/>
      </c>
      <c r="L27" s="331" t="str">
        <f>IF(OR(女入力!$G32=L$7,女入力!$I32=L$7),"●","")</f>
        <v/>
      </c>
      <c r="M27" s="331" t="str">
        <f>IF(OR(女入力!$G32=M$7,女入力!$I32=M$7),"●","")</f>
        <v/>
      </c>
      <c r="N27" s="331" t="str">
        <f>IF(OR(女入力!$G32=N$7,女入力!$I32=N$7),"●","")</f>
        <v/>
      </c>
      <c r="O27" s="331" t="str">
        <f>IF(OR(女入力!$G32=O$7,女入力!$I32=O$7),"●","")</f>
        <v/>
      </c>
      <c r="P27" s="331" t="str">
        <f>IF(OR(女入力!$G32=P$7,女入力!$I32=P$7),"●","")</f>
        <v/>
      </c>
      <c r="Q27" s="331" t="str">
        <f>IF(OR(女入力!$G32=Q$7,女入力!$I32=Q$7),"●","")</f>
        <v/>
      </c>
      <c r="R27" s="331" t="str">
        <f>IF(OR(女入力!$G32=R$7,女入力!$I32=R$7),"●","")</f>
        <v/>
      </c>
      <c r="S27" s="331" t="str">
        <f>IF(OR(女入力!$G32=S$7,女入力!$I32=S$7),"●","")</f>
        <v/>
      </c>
      <c r="T27" s="331" t="str">
        <f>IF(OR(女入力!$G32=T$7,女入力!$I32=T$7),"●","")</f>
        <v/>
      </c>
      <c r="U27" s="331" t="str">
        <f>IF(OR(女入力!$G32=U$7,女入力!$I32=U$7),"●","")</f>
        <v/>
      </c>
      <c r="V27" s="331" t="str">
        <f>IF(OR(女入力!$G32=V$7,女入力!$I32=V$7),"●","")</f>
        <v/>
      </c>
      <c r="W27" s="332" t="str">
        <f>IF(女入力!M32="○","●","")</f>
        <v/>
      </c>
      <c r="X27" s="333" t="str">
        <f>IF(女入力!O32="○","●","")</f>
        <v/>
      </c>
      <c r="Y27" s="334" t="str">
        <f>IF(OR(女入力!$G32=Y$7,女入力!$I32=Y$7,女入力!$K32=Y$7),"●","")</f>
        <v/>
      </c>
      <c r="Z27" s="335" t="str">
        <f>IF(OR(女入力!$G32=Z$7,女入力!$I32=Z$7,女入力!$K32=Z$7),"●","")</f>
        <v/>
      </c>
      <c r="AA27" s="335" t="str">
        <f>IF(OR(女入力!$G32=AA$7,女入力!$I32=AA$7,女入力!$K32=AA$7),"●","")</f>
        <v/>
      </c>
      <c r="AB27" s="335" t="str">
        <f>IF(OR(女入力!$G32=AB$7,女入力!$I32=AB$7,女入力!$K32=AB$7),"●","")</f>
        <v/>
      </c>
      <c r="AC27" s="153" t="str">
        <f t="shared" si="0"/>
        <v/>
      </c>
      <c r="AD27" s="146" t="str">
        <f t="shared" si="1"/>
        <v/>
      </c>
    </row>
    <row r="28" spans="2:30" ht="24.75" customHeight="1" x14ac:dyDescent="0.15">
      <c r="B28" s="150">
        <v>21</v>
      </c>
      <c r="C28" s="331" t="str">
        <f>IF(女入力!B33="","",女入力!B33)</f>
        <v/>
      </c>
      <c r="D28" s="331" t="str">
        <f>IF(女入力!C33="","",女入力!C33)</f>
        <v/>
      </c>
      <c r="E28" s="331" t="str">
        <f>IF(女入力!F33="","",女入力!F33)</f>
        <v/>
      </c>
      <c r="F28" s="331" t="str">
        <f>IF(OR(女入力!$G33=F$7,女入力!$I33=F$7),"●","")</f>
        <v/>
      </c>
      <c r="G28" s="331" t="str">
        <f>IF(OR(女入力!$G33=G$7,女入力!$I33=G$7),"●","")</f>
        <v/>
      </c>
      <c r="H28" s="331" t="str">
        <f>IF(OR(女入力!$G33=H$7,女入力!$I33=H$7),"●","")</f>
        <v/>
      </c>
      <c r="I28" s="331" t="str">
        <f>IF(OR(女入力!$G33=I$7,女入力!$I33=I$7),"●","")</f>
        <v/>
      </c>
      <c r="J28" s="331" t="str">
        <f>IF(OR(女入力!$G33=J$7,女入力!$I33=J$7),"●","")</f>
        <v/>
      </c>
      <c r="K28" s="331" t="str">
        <f>IF(OR(女入力!$G33=K$7,女入力!$I33=K$7),"●","")</f>
        <v/>
      </c>
      <c r="L28" s="331" t="str">
        <f>IF(OR(女入力!$G33=L$7,女入力!$I33=L$7),"●","")</f>
        <v/>
      </c>
      <c r="M28" s="331" t="str">
        <f>IF(OR(女入力!$G33=M$7,女入力!$I33=M$7),"●","")</f>
        <v/>
      </c>
      <c r="N28" s="331" t="str">
        <f>IF(OR(女入力!$G33=N$7,女入力!$I33=N$7),"●","")</f>
        <v/>
      </c>
      <c r="O28" s="331" t="str">
        <f>IF(OR(女入力!$G33=O$7,女入力!$I33=O$7),"●","")</f>
        <v/>
      </c>
      <c r="P28" s="331" t="str">
        <f>IF(OR(女入力!$G33=P$7,女入力!$I33=P$7),"●","")</f>
        <v/>
      </c>
      <c r="Q28" s="331" t="str">
        <f>IF(OR(女入力!$G33=Q$7,女入力!$I33=Q$7),"●","")</f>
        <v/>
      </c>
      <c r="R28" s="331" t="str">
        <f>IF(OR(女入力!$G33=R$7,女入力!$I33=R$7),"●","")</f>
        <v/>
      </c>
      <c r="S28" s="331" t="str">
        <f>IF(OR(女入力!$G33=S$7,女入力!$I33=S$7),"●","")</f>
        <v/>
      </c>
      <c r="T28" s="331" t="str">
        <f>IF(OR(女入力!$G33=T$7,女入力!$I33=T$7),"●","")</f>
        <v/>
      </c>
      <c r="U28" s="331" t="str">
        <f>IF(OR(女入力!$G33=U$7,女入力!$I33=U$7),"●","")</f>
        <v/>
      </c>
      <c r="V28" s="331" t="str">
        <f>IF(OR(女入力!$G33=V$7,女入力!$I33=V$7),"●","")</f>
        <v/>
      </c>
      <c r="W28" s="332" t="str">
        <f>IF(女入力!M33="○","●","")</f>
        <v/>
      </c>
      <c r="X28" s="333" t="str">
        <f>IF(女入力!O33="○","●","")</f>
        <v/>
      </c>
      <c r="Y28" s="334" t="str">
        <f>IF(OR(女入力!$G33=Y$7,女入力!$I33=Y$7,女入力!$K33=Y$7),"●","")</f>
        <v/>
      </c>
      <c r="Z28" s="335" t="str">
        <f>IF(OR(女入力!$G33=Z$7,女入力!$I33=Z$7,女入力!$K33=Z$7),"●","")</f>
        <v/>
      </c>
      <c r="AA28" s="335" t="str">
        <f>IF(OR(女入力!$G33=AA$7,女入力!$I33=AA$7,女入力!$K33=AA$7),"●","")</f>
        <v/>
      </c>
      <c r="AB28" s="335" t="str">
        <f>IF(OR(女入力!$G33=AB$7,女入力!$I33=AB$7,女入力!$K33=AB$7),"●","")</f>
        <v/>
      </c>
      <c r="AC28" s="153" t="str">
        <f t="shared" si="0"/>
        <v/>
      </c>
      <c r="AD28" s="146" t="str">
        <f t="shared" si="1"/>
        <v/>
      </c>
    </row>
    <row r="29" spans="2:30" ht="24.75" customHeight="1" x14ac:dyDescent="0.15">
      <c r="B29" s="150">
        <v>22</v>
      </c>
      <c r="C29" s="331" t="str">
        <f>IF(女入力!B34="","",女入力!B34)</f>
        <v/>
      </c>
      <c r="D29" s="331" t="str">
        <f>IF(女入力!C34="","",女入力!C34)</f>
        <v/>
      </c>
      <c r="E29" s="331" t="str">
        <f>IF(女入力!F34="","",女入力!F34)</f>
        <v/>
      </c>
      <c r="F29" s="331" t="str">
        <f>IF(OR(女入力!$G34=F$7,女入力!$I34=F$7),"●","")</f>
        <v/>
      </c>
      <c r="G29" s="331" t="str">
        <f>IF(OR(女入力!$G34=G$7,女入力!$I34=G$7),"●","")</f>
        <v/>
      </c>
      <c r="H29" s="331" t="str">
        <f>IF(OR(女入力!$G34=H$7,女入力!$I34=H$7),"●","")</f>
        <v/>
      </c>
      <c r="I29" s="331" t="str">
        <f>IF(OR(女入力!$G34=I$7,女入力!$I34=I$7),"●","")</f>
        <v/>
      </c>
      <c r="J29" s="331" t="str">
        <f>IF(OR(女入力!$G34=J$7,女入力!$I34=J$7),"●","")</f>
        <v/>
      </c>
      <c r="K29" s="331" t="str">
        <f>IF(OR(女入力!$G34=K$7,女入力!$I34=K$7),"●","")</f>
        <v/>
      </c>
      <c r="L29" s="331" t="str">
        <f>IF(OR(女入力!$G34=L$7,女入力!$I34=L$7),"●","")</f>
        <v/>
      </c>
      <c r="M29" s="331" t="str">
        <f>IF(OR(女入力!$G34=M$7,女入力!$I34=M$7),"●","")</f>
        <v/>
      </c>
      <c r="N29" s="331" t="str">
        <f>IF(OR(女入力!$G34=N$7,女入力!$I34=N$7),"●","")</f>
        <v/>
      </c>
      <c r="O29" s="331" t="str">
        <f>IF(OR(女入力!$G34=O$7,女入力!$I34=O$7),"●","")</f>
        <v/>
      </c>
      <c r="P29" s="331" t="str">
        <f>IF(OR(女入力!$G34=P$7,女入力!$I34=P$7),"●","")</f>
        <v/>
      </c>
      <c r="Q29" s="331" t="str">
        <f>IF(OR(女入力!$G34=Q$7,女入力!$I34=Q$7),"●","")</f>
        <v/>
      </c>
      <c r="R29" s="331" t="str">
        <f>IF(OR(女入力!$G34=R$7,女入力!$I34=R$7),"●","")</f>
        <v/>
      </c>
      <c r="S29" s="331" t="str">
        <f>IF(OR(女入力!$G34=S$7,女入力!$I34=S$7),"●","")</f>
        <v/>
      </c>
      <c r="T29" s="331" t="str">
        <f>IF(OR(女入力!$G34=T$7,女入力!$I34=T$7),"●","")</f>
        <v/>
      </c>
      <c r="U29" s="331" t="str">
        <f>IF(OR(女入力!$G34=U$7,女入力!$I34=U$7),"●","")</f>
        <v/>
      </c>
      <c r="V29" s="331" t="str">
        <f>IF(OR(女入力!$G34=V$7,女入力!$I34=V$7),"●","")</f>
        <v/>
      </c>
      <c r="W29" s="332" t="str">
        <f>IF(女入力!M34="○","●","")</f>
        <v/>
      </c>
      <c r="X29" s="333" t="str">
        <f>IF(女入力!O34="○","●","")</f>
        <v/>
      </c>
      <c r="Y29" s="334" t="str">
        <f>IF(OR(女入力!$G34=Y$7,女入力!$I34=Y$7,女入力!$K34=Y$7),"●","")</f>
        <v/>
      </c>
      <c r="Z29" s="335" t="str">
        <f>IF(OR(女入力!$G34=Z$7,女入力!$I34=Z$7,女入力!$K34=Z$7),"●","")</f>
        <v/>
      </c>
      <c r="AA29" s="335" t="str">
        <f>IF(OR(女入力!$G34=AA$7,女入力!$I34=AA$7,女入力!$K34=AA$7),"●","")</f>
        <v/>
      </c>
      <c r="AB29" s="335" t="str">
        <f>IF(OR(女入力!$G34=AB$7,女入力!$I34=AB$7,女入力!$K34=AB$7),"●","")</f>
        <v/>
      </c>
      <c r="AC29" s="153" t="str">
        <f t="shared" si="0"/>
        <v/>
      </c>
      <c r="AD29" s="146" t="str">
        <f t="shared" si="1"/>
        <v/>
      </c>
    </row>
    <row r="30" spans="2:30" ht="24.75" customHeight="1" x14ac:dyDescent="0.15">
      <c r="B30" s="150">
        <v>23</v>
      </c>
      <c r="C30" s="331" t="str">
        <f>IF(女入力!B35="","",女入力!B35)</f>
        <v/>
      </c>
      <c r="D30" s="331" t="str">
        <f>IF(女入力!C35="","",女入力!C35)</f>
        <v/>
      </c>
      <c r="E30" s="331" t="str">
        <f>IF(女入力!F35="","",女入力!F35)</f>
        <v/>
      </c>
      <c r="F30" s="331" t="str">
        <f>IF(OR(女入力!$G35=F$7,女入力!$I35=F$7),"●","")</f>
        <v/>
      </c>
      <c r="G30" s="331" t="str">
        <f>IF(OR(女入力!$G35=G$7,女入力!$I35=G$7),"●","")</f>
        <v/>
      </c>
      <c r="H30" s="331" t="str">
        <f>IF(OR(女入力!$G35=H$7,女入力!$I35=H$7),"●","")</f>
        <v/>
      </c>
      <c r="I30" s="331" t="str">
        <f>IF(OR(女入力!$G35=I$7,女入力!$I35=I$7),"●","")</f>
        <v/>
      </c>
      <c r="J30" s="331" t="str">
        <f>IF(OR(女入力!$G35=J$7,女入力!$I35=J$7),"●","")</f>
        <v/>
      </c>
      <c r="K30" s="331" t="str">
        <f>IF(OR(女入力!$G35=K$7,女入力!$I35=K$7),"●","")</f>
        <v/>
      </c>
      <c r="L30" s="331" t="str">
        <f>IF(OR(女入力!$G35=L$7,女入力!$I35=L$7),"●","")</f>
        <v/>
      </c>
      <c r="M30" s="331" t="str">
        <f>IF(OR(女入力!$G35=M$7,女入力!$I35=M$7),"●","")</f>
        <v/>
      </c>
      <c r="N30" s="331" t="str">
        <f>IF(OR(女入力!$G35=N$7,女入力!$I35=N$7),"●","")</f>
        <v/>
      </c>
      <c r="O30" s="331" t="str">
        <f>IF(OR(女入力!$G35=O$7,女入力!$I35=O$7),"●","")</f>
        <v/>
      </c>
      <c r="P30" s="331" t="str">
        <f>IF(OR(女入力!$G35=P$7,女入力!$I35=P$7),"●","")</f>
        <v/>
      </c>
      <c r="Q30" s="331" t="str">
        <f>IF(OR(女入力!$G35=Q$7,女入力!$I35=Q$7),"●","")</f>
        <v/>
      </c>
      <c r="R30" s="331" t="str">
        <f>IF(OR(女入力!$G35=R$7,女入力!$I35=R$7),"●","")</f>
        <v/>
      </c>
      <c r="S30" s="331" t="str">
        <f>IF(OR(女入力!$G35=S$7,女入力!$I35=S$7),"●","")</f>
        <v/>
      </c>
      <c r="T30" s="331" t="str">
        <f>IF(OR(女入力!$G35=T$7,女入力!$I35=T$7),"●","")</f>
        <v/>
      </c>
      <c r="U30" s="331" t="str">
        <f>IF(OR(女入力!$G35=U$7,女入力!$I35=U$7),"●","")</f>
        <v/>
      </c>
      <c r="V30" s="331" t="str">
        <f>IF(OR(女入力!$G35=V$7,女入力!$I35=V$7),"●","")</f>
        <v/>
      </c>
      <c r="W30" s="332" t="str">
        <f>IF(女入力!M35="○","●","")</f>
        <v/>
      </c>
      <c r="X30" s="333" t="str">
        <f>IF(女入力!O35="○","●","")</f>
        <v/>
      </c>
      <c r="Y30" s="334" t="str">
        <f>IF(OR(女入力!$G35=Y$7,女入力!$I35=Y$7,女入力!$K35=Y$7),"●","")</f>
        <v/>
      </c>
      <c r="Z30" s="335" t="str">
        <f>IF(OR(女入力!$G35=Z$7,女入力!$I35=Z$7,女入力!$K35=Z$7),"●","")</f>
        <v/>
      </c>
      <c r="AA30" s="335" t="str">
        <f>IF(OR(女入力!$G35=AA$7,女入力!$I35=AA$7,女入力!$K35=AA$7),"●","")</f>
        <v/>
      </c>
      <c r="AB30" s="335" t="str">
        <f>IF(OR(女入力!$G35=AB$7,女入力!$I35=AB$7,女入力!$K35=AB$7),"●","")</f>
        <v/>
      </c>
      <c r="AC30" s="153" t="str">
        <f t="shared" si="0"/>
        <v/>
      </c>
      <c r="AD30" s="146" t="str">
        <f t="shared" si="1"/>
        <v/>
      </c>
    </row>
    <row r="31" spans="2:30" ht="24.75" customHeight="1" x14ac:dyDescent="0.15">
      <c r="B31" s="150">
        <v>24</v>
      </c>
      <c r="C31" s="331" t="str">
        <f>IF(女入力!B36="","",女入力!B36)</f>
        <v/>
      </c>
      <c r="D31" s="331" t="str">
        <f>IF(女入力!C36="","",女入力!C36)</f>
        <v/>
      </c>
      <c r="E31" s="331" t="str">
        <f>IF(女入力!F36="","",女入力!F36)</f>
        <v/>
      </c>
      <c r="F31" s="331" t="str">
        <f>IF(OR(女入力!$G36=F$7,女入力!$I36=F$7),"●","")</f>
        <v/>
      </c>
      <c r="G31" s="331" t="str">
        <f>IF(OR(女入力!$G36=G$7,女入力!$I36=G$7),"●","")</f>
        <v/>
      </c>
      <c r="H31" s="331" t="str">
        <f>IF(OR(女入力!$G36=H$7,女入力!$I36=H$7),"●","")</f>
        <v/>
      </c>
      <c r="I31" s="331" t="str">
        <f>IF(OR(女入力!$G36=I$7,女入力!$I36=I$7),"●","")</f>
        <v/>
      </c>
      <c r="J31" s="331" t="str">
        <f>IF(OR(女入力!$G36=J$7,女入力!$I36=J$7),"●","")</f>
        <v/>
      </c>
      <c r="K31" s="331" t="str">
        <f>IF(OR(女入力!$G36=K$7,女入力!$I36=K$7),"●","")</f>
        <v/>
      </c>
      <c r="L31" s="331" t="str">
        <f>IF(OR(女入力!$G36=L$7,女入力!$I36=L$7),"●","")</f>
        <v/>
      </c>
      <c r="M31" s="331" t="str">
        <f>IF(OR(女入力!$G36=M$7,女入力!$I36=M$7),"●","")</f>
        <v/>
      </c>
      <c r="N31" s="331" t="str">
        <f>IF(OR(女入力!$G36=N$7,女入力!$I36=N$7),"●","")</f>
        <v/>
      </c>
      <c r="O31" s="331" t="str">
        <f>IF(OR(女入力!$G36=O$7,女入力!$I36=O$7),"●","")</f>
        <v/>
      </c>
      <c r="P31" s="331" t="str">
        <f>IF(OR(女入力!$G36=P$7,女入力!$I36=P$7),"●","")</f>
        <v/>
      </c>
      <c r="Q31" s="331" t="str">
        <f>IF(OR(女入力!$G36=Q$7,女入力!$I36=Q$7),"●","")</f>
        <v/>
      </c>
      <c r="R31" s="331" t="str">
        <f>IF(OR(女入力!$G36=R$7,女入力!$I36=R$7),"●","")</f>
        <v/>
      </c>
      <c r="S31" s="331" t="str">
        <f>IF(OR(女入力!$G36=S$7,女入力!$I36=S$7),"●","")</f>
        <v/>
      </c>
      <c r="T31" s="331" t="str">
        <f>IF(OR(女入力!$G36=T$7,女入力!$I36=T$7),"●","")</f>
        <v/>
      </c>
      <c r="U31" s="331" t="str">
        <f>IF(OR(女入力!$G36=U$7,女入力!$I36=U$7),"●","")</f>
        <v/>
      </c>
      <c r="V31" s="331" t="str">
        <f>IF(OR(女入力!$G36=V$7,女入力!$I36=V$7),"●","")</f>
        <v/>
      </c>
      <c r="W31" s="332" t="str">
        <f>IF(女入力!M36="○","●","")</f>
        <v/>
      </c>
      <c r="X31" s="333" t="str">
        <f>IF(女入力!O36="○","●","")</f>
        <v/>
      </c>
      <c r="Y31" s="334" t="str">
        <f>IF(OR(女入力!$G36=Y$7,女入力!$I36=Y$7,女入力!$K36=Y$7),"●","")</f>
        <v/>
      </c>
      <c r="Z31" s="335" t="str">
        <f>IF(OR(女入力!$G36=Z$7,女入力!$I36=Z$7,女入力!$K36=Z$7),"●","")</f>
        <v/>
      </c>
      <c r="AA31" s="335" t="str">
        <f>IF(OR(女入力!$G36=AA$7,女入力!$I36=AA$7,女入力!$K36=AA$7),"●","")</f>
        <v/>
      </c>
      <c r="AB31" s="335" t="str">
        <f>IF(OR(女入力!$G36=AB$7,女入力!$I36=AB$7,女入力!$K36=AB$7),"●","")</f>
        <v/>
      </c>
      <c r="AC31" s="153" t="str">
        <f t="shared" si="0"/>
        <v/>
      </c>
      <c r="AD31" s="146" t="str">
        <f t="shared" si="1"/>
        <v/>
      </c>
    </row>
    <row r="32" spans="2:30" ht="24.75" customHeight="1" x14ac:dyDescent="0.15">
      <c r="B32" s="150">
        <v>25</v>
      </c>
      <c r="C32" s="331" t="str">
        <f>IF(女入力!B37="","",女入力!B37)</f>
        <v/>
      </c>
      <c r="D32" s="331" t="str">
        <f>IF(女入力!C37="","",女入力!C37)</f>
        <v/>
      </c>
      <c r="E32" s="331" t="str">
        <f>IF(女入力!F37="","",女入力!F37)</f>
        <v/>
      </c>
      <c r="F32" s="331" t="str">
        <f>IF(OR(女入力!$G37=F$7,女入力!$I37=F$7),"●","")</f>
        <v/>
      </c>
      <c r="G32" s="331" t="str">
        <f>IF(OR(女入力!$G37=G$7,女入力!$I37=G$7),"●","")</f>
        <v/>
      </c>
      <c r="H32" s="331" t="str">
        <f>IF(OR(女入力!$G37=H$7,女入力!$I37=H$7),"●","")</f>
        <v/>
      </c>
      <c r="I32" s="331" t="str">
        <f>IF(OR(女入力!$G37=I$7,女入力!$I37=I$7),"●","")</f>
        <v/>
      </c>
      <c r="J32" s="331" t="str">
        <f>IF(OR(女入力!$G37=J$7,女入力!$I37=J$7),"●","")</f>
        <v/>
      </c>
      <c r="K32" s="331" t="str">
        <f>IF(OR(女入力!$G37=K$7,女入力!$I37=K$7),"●","")</f>
        <v/>
      </c>
      <c r="L32" s="331" t="str">
        <f>IF(OR(女入力!$G37=L$7,女入力!$I37=L$7),"●","")</f>
        <v/>
      </c>
      <c r="M32" s="331" t="str">
        <f>IF(OR(女入力!$G37=M$7,女入力!$I37=M$7),"●","")</f>
        <v/>
      </c>
      <c r="N32" s="331" t="str">
        <f>IF(OR(女入力!$G37=N$7,女入力!$I37=N$7),"●","")</f>
        <v/>
      </c>
      <c r="O32" s="331" t="str">
        <f>IF(OR(女入力!$G37=O$7,女入力!$I37=O$7),"●","")</f>
        <v/>
      </c>
      <c r="P32" s="331" t="str">
        <f>IF(OR(女入力!$G37=P$7,女入力!$I37=P$7),"●","")</f>
        <v/>
      </c>
      <c r="Q32" s="331" t="str">
        <f>IF(OR(女入力!$G37=Q$7,女入力!$I37=Q$7),"●","")</f>
        <v/>
      </c>
      <c r="R32" s="331" t="str">
        <f>IF(OR(女入力!$G37=R$7,女入力!$I37=R$7),"●","")</f>
        <v/>
      </c>
      <c r="S32" s="331" t="str">
        <f>IF(OR(女入力!$G37=S$7,女入力!$I37=S$7),"●","")</f>
        <v/>
      </c>
      <c r="T32" s="331" t="str">
        <f>IF(OR(女入力!$G37=T$7,女入力!$I37=T$7),"●","")</f>
        <v/>
      </c>
      <c r="U32" s="331" t="str">
        <f>IF(OR(女入力!$G37=U$7,女入力!$I37=U$7),"●","")</f>
        <v/>
      </c>
      <c r="V32" s="331" t="str">
        <f>IF(OR(女入力!$G37=V$7,女入力!$I37=V$7),"●","")</f>
        <v/>
      </c>
      <c r="W32" s="332" t="str">
        <f>IF(女入力!M37="○","●","")</f>
        <v/>
      </c>
      <c r="X32" s="333" t="str">
        <f>IF(女入力!O37="○","●","")</f>
        <v/>
      </c>
      <c r="Y32" s="334" t="str">
        <f>IF(OR(女入力!$G37=Y$7,女入力!$I37=Y$7,女入力!$K37=Y$7),"●","")</f>
        <v/>
      </c>
      <c r="Z32" s="335" t="str">
        <f>IF(OR(女入力!$G37=Z$7,女入力!$I37=Z$7,女入力!$K37=Z$7),"●","")</f>
        <v/>
      </c>
      <c r="AA32" s="335" t="str">
        <f>IF(OR(女入力!$G37=AA$7,女入力!$I37=AA$7,女入力!$K37=AA$7),"●","")</f>
        <v/>
      </c>
      <c r="AB32" s="335" t="str">
        <f>IF(OR(女入力!$G37=AB$7,女入力!$I37=AB$7,女入力!$K37=AB$7),"●","")</f>
        <v/>
      </c>
      <c r="AC32" s="153" t="str">
        <f t="shared" si="0"/>
        <v/>
      </c>
      <c r="AD32" s="146" t="str">
        <f t="shared" si="1"/>
        <v/>
      </c>
    </row>
    <row r="33" spans="2:30" ht="24.75" customHeight="1" x14ac:dyDescent="0.15">
      <c r="B33" s="150">
        <v>26</v>
      </c>
      <c r="C33" s="331" t="str">
        <f>IF(女入力!B38="","",女入力!B38)</f>
        <v/>
      </c>
      <c r="D33" s="331" t="str">
        <f>IF(女入力!C38="","",女入力!C38)</f>
        <v/>
      </c>
      <c r="E33" s="331" t="str">
        <f>IF(女入力!F38="","",女入力!F38)</f>
        <v/>
      </c>
      <c r="F33" s="331" t="str">
        <f>IF(OR(女入力!$G38=F$7,女入力!$I38=F$7),"●","")</f>
        <v/>
      </c>
      <c r="G33" s="331" t="str">
        <f>IF(OR(女入力!$G38=G$7,女入力!$I38=G$7),"●","")</f>
        <v/>
      </c>
      <c r="H33" s="331" t="str">
        <f>IF(OR(女入力!$G38=H$7,女入力!$I38=H$7),"●","")</f>
        <v/>
      </c>
      <c r="I33" s="331" t="str">
        <f>IF(OR(女入力!$G38=I$7,女入力!$I38=I$7),"●","")</f>
        <v/>
      </c>
      <c r="J33" s="331" t="str">
        <f>IF(OR(女入力!$G38=J$7,女入力!$I38=J$7),"●","")</f>
        <v/>
      </c>
      <c r="K33" s="331" t="str">
        <f>IF(OR(女入力!$G38=K$7,女入力!$I38=K$7),"●","")</f>
        <v/>
      </c>
      <c r="L33" s="331" t="str">
        <f>IF(OR(女入力!$G38=L$7,女入力!$I38=L$7),"●","")</f>
        <v/>
      </c>
      <c r="M33" s="331" t="str">
        <f>IF(OR(女入力!$G38=M$7,女入力!$I38=M$7),"●","")</f>
        <v/>
      </c>
      <c r="N33" s="331" t="str">
        <f>IF(OR(女入力!$G38=N$7,女入力!$I38=N$7),"●","")</f>
        <v/>
      </c>
      <c r="O33" s="331" t="str">
        <f>IF(OR(女入力!$G38=O$7,女入力!$I38=O$7),"●","")</f>
        <v/>
      </c>
      <c r="P33" s="331" t="str">
        <f>IF(OR(女入力!$G38=P$7,女入力!$I38=P$7),"●","")</f>
        <v/>
      </c>
      <c r="Q33" s="331" t="str">
        <f>IF(OR(女入力!$G38=Q$7,女入力!$I38=Q$7),"●","")</f>
        <v/>
      </c>
      <c r="R33" s="331" t="str">
        <f>IF(OR(女入力!$G38=R$7,女入力!$I38=R$7),"●","")</f>
        <v/>
      </c>
      <c r="S33" s="331" t="str">
        <f>IF(OR(女入力!$G38=S$7,女入力!$I38=S$7),"●","")</f>
        <v/>
      </c>
      <c r="T33" s="331" t="str">
        <f>IF(OR(女入力!$G38=T$7,女入力!$I38=T$7),"●","")</f>
        <v/>
      </c>
      <c r="U33" s="331" t="str">
        <f>IF(OR(女入力!$G38=U$7,女入力!$I38=U$7),"●","")</f>
        <v/>
      </c>
      <c r="V33" s="331" t="str">
        <f>IF(OR(女入力!$G38=V$7,女入力!$I38=V$7),"●","")</f>
        <v/>
      </c>
      <c r="W33" s="332" t="str">
        <f>IF(女入力!M38="○","●","")</f>
        <v/>
      </c>
      <c r="X33" s="333" t="str">
        <f>IF(女入力!O38="○","●","")</f>
        <v/>
      </c>
      <c r="Y33" s="334" t="str">
        <f>IF(OR(女入力!$G38=Y$7,女入力!$I38=Y$7,女入力!$K38=Y$7),"●","")</f>
        <v/>
      </c>
      <c r="Z33" s="335" t="str">
        <f>IF(OR(女入力!$G38=Z$7,女入力!$I38=Z$7,女入力!$K38=Z$7),"●","")</f>
        <v/>
      </c>
      <c r="AA33" s="335" t="str">
        <f>IF(OR(女入力!$G38=AA$7,女入力!$I38=AA$7,女入力!$K38=AA$7),"●","")</f>
        <v/>
      </c>
      <c r="AB33" s="335" t="str">
        <f>IF(OR(女入力!$G38=AB$7,女入力!$I38=AB$7,女入力!$K38=AB$7),"●","")</f>
        <v/>
      </c>
      <c r="AC33" s="153" t="str">
        <f t="shared" si="0"/>
        <v/>
      </c>
      <c r="AD33" s="146" t="str">
        <f t="shared" si="1"/>
        <v/>
      </c>
    </row>
    <row r="34" spans="2:30" ht="24.75" customHeight="1" x14ac:dyDescent="0.15">
      <c r="B34" s="150">
        <v>27</v>
      </c>
      <c r="C34" s="331" t="str">
        <f>IF(女入力!B39="","",女入力!B39)</f>
        <v/>
      </c>
      <c r="D34" s="331" t="str">
        <f>IF(女入力!C39="","",女入力!C39)</f>
        <v/>
      </c>
      <c r="E34" s="331" t="str">
        <f>IF(女入力!F39="","",女入力!F39)</f>
        <v/>
      </c>
      <c r="F34" s="331" t="str">
        <f>IF(OR(女入力!$G39=F$7,女入力!$I39=F$7),"●","")</f>
        <v/>
      </c>
      <c r="G34" s="331" t="str">
        <f>IF(OR(女入力!$G39=G$7,女入力!$I39=G$7),"●","")</f>
        <v/>
      </c>
      <c r="H34" s="331" t="str">
        <f>IF(OR(女入力!$G39=H$7,女入力!$I39=H$7),"●","")</f>
        <v/>
      </c>
      <c r="I34" s="331" t="str">
        <f>IF(OR(女入力!$G39=I$7,女入力!$I39=I$7),"●","")</f>
        <v/>
      </c>
      <c r="J34" s="331" t="str">
        <f>IF(OR(女入力!$G39=J$7,女入力!$I39=J$7),"●","")</f>
        <v/>
      </c>
      <c r="K34" s="331" t="str">
        <f>IF(OR(女入力!$G39=K$7,女入力!$I39=K$7),"●","")</f>
        <v/>
      </c>
      <c r="L34" s="331" t="str">
        <f>IF(OR(女入力!$G39=L$7,女入力!$I39=L$7),"●","")</f>
        <v/>
      </c>
      <c r="M34" s="331" t="str">
        <f>IF(OR(女入力!$G39=M$7,女入力!$I39=M$7),"●","")</f>
        <v/>
      </c>
      <c r="N34" s="331" t="str">
        <f>IF(OR(女入力!$G39=N$7,女入力!$I39=N$7),"●","")</f>
        <v/>
      </c>
      <c r="O34" s="331" t="str">
        <f>IF(OR(女入力!$G39=O$7,女入力!$I39=O$7),"●","")</f>
        <v/>
      </c>
      <c r="P34" s="331" t="str">
        <f>IF(OR(女入力!$G39=P$7,女入力!$I39=P$7),"●","")</f>
        <v/>
      </c>
      <c r="Q34" s="331" t="str">
        <f>IF(OR(女入力!$G39=Q$7,女入力!$I39=Q$7),"●","")</f>
        <v/>
      </c>
      <c r="R34" s="331" t="str">
        <f>IF(OR(女入力!$G39=R$7,女入力!$I39=R$7),"●","")</f>
        <v/>
      </c>
      <c r="S34" s="331" t="str">
        <f>IF(OR(女入力!$G39=S$7,女入力!$I39=S$7),"●","")</f>
        <v/>
      </c>
      <c r="T34" s="331" t="str">
        <f>IF(OR(女入力!$G39=T$7,女入力!$I39=T$7),"●","")</f>
        <v/>
      </c>
      <c r="U34" s="331" t="str">
        <f>IF(OR(女入力!$G39=U$7,女入力!$I39=U$7),"●","")</f>
        <v/>
      </c>
      <c r="V34" s="331" t="str">
        <f>IF(OR(女入力!$G39=V$7,女入力!$I39=V$7),"●","")</f>
        <v/>
      </c>
      <c r="W34" s="332" t="str">
        <f>IF(女入力!M39="○","●","")</f>
        <v/>
      </c>
      <c r="X34" s="333" t="str">
        <f>IF(女入力!O39="○","●","")</f>
        <v/>
      </c>
      <c r="Y34" s="334" t="str">
        <f>IF(OR(女入力!$G39=Y$7,女入力!$I39=Y$7,女入力!$K39=Y$7),"●","")</f>
        <v/>
      </c>
      <c r="Z34" s="335" t="str">
        <f>IF(OR(女入力!$G39=Z$7,女入力!$I39=Z$7,女入力!$K39=Z$7),"●","")</f>
        <v/>
      </c>
      <c r="AA34" s="335" t="str">
        <f>IF(OR(女入力!$G39=AA$7,女入力!$I39=AA$7,女入力!$K39=AA$7),"●","")</f>
        <v/>
      </c>
      <c r="AB34" s="335" t="str">
        <f>IF(OR(女入力!$G39=AB$7,女入力!$I39=AB$7,女入力!$K39=AB$7),"●","")</f>
        <v/>
      </c>
      <c r="AC34" s="153" t="str">
        <f t="shared" si="0"/>
        <v/>
      </c>
      <c r="AD34" s="146" t="str">
        <f t="shared" si="1"/>
        <v/>
      </c>
    </row>
    <row r="35" spans="2:30" ht="24.75" customHeight="1" x14ac:dyDescent="0.15">
      <c r="B35" s="150">
        <v>28</v>
      </c>
      <c r="C35" s="331" t="str">
        <f>IF(女入力!B40="","",女入力!B40)</f>
        <v/>
      </c>
      <c r="D35" s="331" t="str">
        <f>IF(女入力!C40="","",女入力!C40)</f>
        <v/>
      </c>
      <c r="E35" s="331" t="str">
        <f>IF(女入力!F40="","",女入力!F40)</f>
        <v/>
      </c>
      <c r="F35" s="331" t="str">
        <f>IF(OR(女入力!$G40=F$7,女入力!$I40=F$7),"●","")</f>
        <v/>
      </c>
      <c r="G35" s="331" t="str">
        <f>IF(OR(女入力!$G40=G$7,女入力!$I40=G$7),"●","")</f>
        <v/>
      </c>
      <c r="H35" s="331" t="str">
        <f>IF(OR(女入力!$G40=H$7,女入力!$I40=H$7),"●","")</f>
        <v/>
      </c>
      <c r="I35" s="331" t="str">
        <f>IF(OR(女入力!$G40=I$7,女入力!$I40=I$7),"●","")</f>
        <v/>
      </c>
      <c r="J35" s="331" t="str">
        <f>IF(OR(女入力!$G40=J$7,女入力!$I40=J$7),"●","")</f>
        <v/>
      </c>
      <c r="K35" s="331" t="str">
        <f>IF(OR(女入力!$G40=K$7,女入力!$I40=K$7),"●","")</f>
        <v/>
      </c>
      <c r="L35" s="331" t="str">
        <f>IF(OR(女入力!$G40=L$7,女入力!$I40=L$7),"●","")</f>
        <v/>
      </c>
      <c r="M35" s="331" t="str">
        <f>IF(OR(女入力!$G40=M$7,女入力!$I40=M$7),"●","")</f>
        <v/>
      </c>
      <c r="N35" s="331" t="str">
        <f>IF(OR(女入力!$G40=N$7,女入力!$I40=N$7),"●","")</f>
        <v/>
      </c>
      <c r="O35" s="331" t="str">
        <f>IF(OR(女入力!$G40=O$7,女入力!$I40=O$7),"●","")</f>
        <v/>
      </c>
      <c r="P35" s="331" t="str">
        <f>IF(OR(女入力!$G40=P$7,女入力!$I40=P$7),"●","")</f>
        <v/>
      </c>
      <c r="Q35" s="331" t="str">
        <f>IF(OR(女入力!$G40=Q$7,女入力!$I40=Q$7),"●","")</f>
        <v/>
      </c>
      <c r="R35" s="331" t="str">
        <f>IF(OR(女入力!$G40=R$7,女入力!$I40=R$7),"●","")</f>
        <v/>
      </c>
      <c r="S35" s="331" t="str">
        <f>IF(OR(女入力!$G40=S$7,女入力!$I40=S$7),"●","")</f>
        <v/>
      </c>
      <c r="T35" s="331" t="str">
        <f>IF(OR(女入力!$G40=T$7,女入力!$I40=T$7),"●","")</f>
        <v/>
      </c>
      <c r="U35" s="331" t="str">
        <f>IF(OR(女入力!$G40=U$7,女入力!$I40=U$7),"●","")</f>
        <v/>
      </c>
      <c r="V35" s="331" t="str">
        <f>IF(OR(女入力!$G40=V$7,女入力!$I40=V$7),"●","")</f>
        <v/>
      </c>
      <c r="W35" s="332" t="str">
        <f>IF(女入力!M40="○","●","")</f>
        <v/>
      </c>
      <c r="X35" s="333" t="str">
        <f>IF(女入力!O40="○","●","")</f>
        <v/>
      </c>
      <c r="Y35" s="334" t="str">
        <f>IF(OR(女入力!$G40=Y$7,女入力!$I40=Y$7,女入力!$K40=Y$7),"●","")</f>
        <v/>
      </c>
      <c r="Z35" s="335" t="str">
        <f>IF(OR(女入力!$G40=Z$7,女入力!$I40=Z$7,女入力!$K40=Z$7),"●","")</f>
        <v/>
      </c>
      <c r="AA35" s="335" t="str">
        <f>IF(OR(女入力!$G40=AA$7,女入力!$I40=AA$7,女入力!$K40=AA$7),"●","")</f>
        <v/>
      </c>
      <c r="AB35" s="335" t="str">
        <f>IF(OR(女入力!$G40=AB$7,女入力!$I40=AB$7,女入力!$K40=AB$7),"●","")</f>
        <v/>
      </c>
      <c r="AC35" s="153" t="str">
        <f t="shared" si="0"/>
        <v/>
      </c>
      <c r="AD35" s="146" t="str">
        <f t="shared" si="1"/>
        <v/>
      </c>
    </row>
    <row r="36" spans="2:30" ht="24.75" customHeight="1" x14ac:dyDescent="0.15">
      <c r="B36" s="150">
        <v>29</v>
      </c>
      <c r="C36" s="331" t="str">
        <f>IF(女入力!B41="","",女入力!B41)</f>
        <v/>
      </c>
      <c r="D36" s="331" t="str">
        <f>IF(女入力!C41="","",女入力!C41)</f>
        <v/>
      </c>
      <c r="E36" s="331" t="str">
        <f>IF(女入力!F41="","",女入力!F41)</f>
        <v/>
      </c>
      <c r="F36" s="331" t="str">
        <f>IF(OR(女入力!$G41=F$7,女入力!$I41=F$7),"●","")</f>
        <v/>
      </c>
      <c r="G36" s="331" t="str">
        <f>IF(OR(女入力!$G41=G$7,女入力!$I41=G$7),"●","")</f>
        <v/>
      </c>
      <c r="H36" s="331" t="str">
        <f>IF(OR(女入力!$G41=H$7,女入力!$I41=H$7),"●","")</f>
        <v/>
      </c>
      <c r="I36" s="331" t="str">
        <f>IF(OR(女入力!$G41=I$7,女入力!$I41=I$7),"●","")</f>
        <v/>
      </c>
      <c r="J36" s="331" t="str">
        <f>IF(OR(女入力!$G41=J$7,女入力!$I41=J$7),"●","")</f>
        <v/>
      </c>
      <c r="K36" s="331" t="str">
        <f>IF(OR(女入力!$G41=K$7,女入力!$I41=K$7),"●","")</f>
        <v/>
      </c>
      <c r="L36" s="331" t="str">
        <f>IF(OR(女入力!$G41=L$7,女入力!$I41=L$7),"●","")</f>
        <v/>
      </c>
      <c r="M36" s="331" t="str">
        <f>IF(OR(女入力!$G41=M$7,女入力!$I41=M$7),"●","")</f>
        <v/>
      </c>
      <c r="N36" s="331" t="str">
        <f>IF(OR(女入力!$G41=N$7,女入力!$I41=N$7),"●","")</f>
        <v/>
      </c>
      <c r="O36" s="331" t="str">
        <f>IF(OR(女入力!$G41=O$7,女入力!$I41=O$7),"●","")</f>
        <v/>
      </c>
      <c r="P36" s="331" t="str">
        <f>IF(OR(女入力!$G41=P$7,女入力!$I41=P$7),"●","")</f>
        <v/>
      </c>
      <c r="Q36" s="331" t="str">
        <f>IF(OR(女入力!$G41=Q$7,女入力!$I41=Q$7),"●","")</f>
        <v/>
      </c>
      <c r="R36" s="331" t="str">
        <f>IF(OR(女入力!$G41=R$7,女入力!$I41=R$7),"●","")</f>
        <v/>
      </c>
      <c r="S36" s="331" t="str">
        <f>IF(OR(女入力!$G41=S$7,女入力!$I41=S$7),"●","")</f>
        <v/>
      </c>
      <c r="T36" s="331" t="str">
        <f>IF(OR(女入力!$G41=T$7,女入力!$I41=T$7),"●","")</f>
        <v/>
      </c>
      <c r="U36" s="331" t="str">
        <f>IF(OR(女入力!$G41=U$7,女入力!$I41=U$7),"●","")</f>
        <v/>
      </c>
      <c r="V36" s="331" t="str">
        <f>IF(OR(女入力!$G41=V$7,女入力!$I41=V$7),"●","")</f>
        <v/>
      </c>
      <c r="W36" s="332" t="str">
        <f>IF(女入力!M41="○","●","")</f>
        <v/>
      </c>
      <c r="X36" s="333" t="str">
        <f>IF(女入力!O41="○","●","")</f>
        <v/>
      </c>
      <c r="Y36" s="334" t="str">
        <f>IF(OR(女入力!$G41=Y$7,女入力!$I41=Y$7,女入力!$K41=Y$7),"●","")</f>
        <v/>
      </c>
      <c r="Z36" s="335" t="str">
        <f>IF(OR(女入力!$G41=Z$7,女入力!$I41=Z$7,女入力!$K41=Z$7),"●","")</f>
        <v/>
      </c>
      <c r="AA36" s="335" t="str">
        <f>IF(OR(女入力!$G41=AA$7,女入力!$I41=AA$7,女入力!$K41=AA$7),"●","")</f>
        <v/>
      </c>
      <c r="AB36" s="335" t="str">
        <f>IF(OR(女入力!$G41=AB$7,女入力!$I41=AB$7,女入力!$K41=AB$7),"●","")</f>
        <v/>
      </c>
      <c r="AC36" s="153" t="str">
        <f t="shared" si="0"/>
        <v/>
      </c>
      <c r="AD36" s="146" t="str">
        <f t="shared" si="1"/>
        <v/>
      </c>
    </row>
    <row r="37" spans="2:30" ht="24.75" customHeight="1" x14ac:dyDescent="0.15">
      <c r="B37" s="150">
        <v>30</v>
      </c>
      <c r="C37" s="331" t="str">
        <f>IF(女入力!B42="","",女入力!B42)</f>
        <v/>
      </c>
      <c r="D37" s="331" t="str">
        <f>IF(女入力!C42="","",女入力!C42)</f>
        <v/>
      </c>
      <c r="E37" s="331" t="str">
        <f>IF(女入力!F42="","",女入力!F42)</f>
        <v/>
      </c>
      <c r="F37" s="331" t="str">
        <f>IF(OR(女入力!$G42=F$7,女入力!$I42=F$7),"●","")</f>
        <v/>
      </c>
      <c r="G37" s="331" t="str">
        <f>IF(OR(女入力!$G42=G$7,女入力!$I42=G$7),"●","")</f>
        <v/>
      </c>
      <c r="H37" s="331" t="str">
        <f>IF(OR(女入力!$G42=H$7,女入力!$I42=H$7),"●","")</f>
        <v/>
      </c>
      <c r="I37" s="331" t="str">
        <f>IF(OR(女入力!$G42=I$7,女入力!$I42=I$7),"●","")</f>
        <v/>
      </c>
      <c r="J37" s="331" t="str">
        <f>IF(OR(女入力!$G42=J$7,女入力!$I42=J$7),"●","")</f>
        <v/>
      </c>
      <c r="K37" s="331" t="str">
        <f>IF(OR(女入力!$G42=K$7,女入力!$I42=K$7),"●","")</f>
        <v/>
      </c>
      <c r="L37" s="331" t="str">
        <f>IF(OR(女入力!$G42=L$7,女入力!$I42=L$7),"●","")</f>
        <v/>
      </c>
      <c r="M37" s="331" t="str">
        <f>IF(OR(女入力!$G42=M$7,女入力!$I42=M$7),"●","")</f>
        <v/>
      </c>
      <c r="N37" s="331" t="str">
        <f>IF(OR(女入力!$G42=N$7,女入力!$I42=N$7),"●","")</f>
        <v/>
      </c>
      <c r="O37" s="331" t="str">
        <f>IF(OR(女入力!$G42=O$7,女入力!$I42=O$7),"●","")</f>
        <v/>
      </c>
      <c r="P37" s="331" t="str">
        <f>IF(OR(女入力!$G42=P$7,女入力!$I42=P$7),"●","")</f>
        <v/>
      </c>
      <c r="Q37" s="331" t="str">
        <f>IF(OR(女入力!$G42=Q$7,女入力!$I42=Q$7),"●","")</f>
        <v/>
      </c>
      <c r="R37" s="331" t="str">
        <f>IF(OR(女入力!$G42=R$7,女入力!$I42=R$7),"●","")</f>
        <v/>
      </c>
      <c r="S37" s="331" t="str">
        <f>IF(OR(女入力!$G42=S$7,女入力!$I42=S$7),"●","")</f>
        <v/>
      </c>
      <c r="T37" s="331" t="str">
        <f>IF(OR(女入力!$G42=T$7,女入力!$I42=T$7),"●","")</f>
        <v/>
      </c>
      <c r="U37" s="331" t="str">
        <f>IF(OR(女入力!$G42=U$7,女入力!$I42=U$7),"●","")</f>
        <v/>
      </c>
      <c r="V37" s="331" t="str">
        <f>IF(OR(女入力!$G42=V$7,女入力!$I42=V$7),"●","")</f>
        <v/>
      </c>
      <c r="W37" s="332" t="str">
        <f>IF(女入力!M42="○","●","")</f>
        <v/>
      </c>
      <c r="X37" s="333" t="str">
        <f>IF(女入力!O42="○","●","")</f>
        <v/>
      </c>
      <c r="Y37" s="334" t="str">
        <f>IF(OR(女入力!$G42=Y$7,女入力!$I42=Y$7,女入力!$K42=Y$7),"●","")</f>
        <v/>
      </c>
      <c r="Z37" s="335" t="str">
        <f>IF(OR(女入力!$G42=Z$7,女入力!$I42=Z$7,女入力!$K42=Z$7),"●","")</f>
        <v/>
      </c>
      <c r="AA37" s="335" t="str">
        <f>IF(OR(女入力!$G42=AA$7,女入力!$I42=AA$7,女入力!$K42=AA$7),"●","")</f>
        <v/>
      </c>
      <c r="AB37" s="335" t="str">
        <f>IF(OR(女入力!$G42=AB$7,女入力!$I42=AB$7,女入力!$K42=AB$7),"●","")</f>
        <v/>
      </c>
      <c r="AC37" s="153" t="str">
        <f t="shared" si="0"/>
        <v/>
      </c>
      <c r="AD37" s="146" t="str">
        <f t="shared" si="1"/>
        <v/>
      </c>
    </row>
    <row r="38" spans="2:30" ht="24.75" customHeight="1" x14ac:dyDescent="0.15">
      <c r="B38" s="150">
        <v>31</v>
      </c>
      <c r="C38" s="331" t="str">
        <f>IF(女入力!B43="","",女入力!B43)</f>
        <v/>
      </c>
      <c r="D38" s="331" t="str">
        <f>IF(女入力!C43="","",女入力!C43)</f>
        <v/>
      </c>
      <c r="E38" s="331" t="str">
        <f>IF(女入力!F43="","",女入力!F43)</f>
        <v/>
      </c>
      <c r="F38" s="331" t="str">
        <f>IF(OR(女入力!$G43=F$7,女入力!$I43=F$7),"●","")</f>
        <v/>
      </c>
      <c r="G38" s="331" t="str">
        <f>IF(OR(女入力!$G43=G$7,女入力!$I43=G$7),"●","")</f>
        <v/>
      </c>
      <c r="H38" s="331" t="str">
        <f>IF(OR(女入力!$G43=H$7,女入力!$I43=H$7),"●","")</f>
        <v/>
      </c>
      <c r="I38" s="331" t="str">
        <f>IF(OR(女入力!$G43=I$7,女入力!$I43=I$7),"●","")</f>
        <v/>
      </c>
      <c r="J38" s="331" t="str">
        <f>IF(OR(女入力!$G43=J$7,女入力!$I43=J$7),"●","")</f>
        <v/>
      </c>
      <c r="K38" s="331" t="str">
        <f>IF(OR(女入力!$G43=K$7,女入力!$I43=K$7),"●","")</f>
        <v/>
      </c>
      <c r="L38" s="331" t="str">
        <f>IF(OR(女入力!$G43=L$7,女入力!$I43=L$7),"●","")</f>
        <v/>
      </c>
      <c r="M38" s="331" t="str">
        <f>IF(OR(女入力!$G43=M$7,女入力!$I43=M$7),"●","")</f>
        <v/>
      </c>
      <c r="N38" s="331" t="str">
        <f>IF(OR(女入力!$G43=N$7,女入力!$I43=N$7),"●","")</f>
        <v/>
      </c>
      <c r="O38" s="331" t="str">
        <f>IF(OR(女入力!$G43=O$7,女入力!$I43=O$7),"●","")</f>
        <v/>
      </c>
      <c r="P38" s="331" t="str">
        <f>IF(OR(女入力!$G43=P$7,女入力!$I43=P$7),"●","")</f>
        <v/>
      </c>
      <c r="Q38" s="331" t="str">
        <f>IF(OR(女入力!$G43=Q$7,女入力!$I43=Q$7),"●","")</f>
        <v/>
      </c>
      <c r="R38" s="331" t="str">
        <f>IF(OR(女入力!$G43=R$7,女入力!$I43=R$7),"●","")</f>
        <v/>
      </c>
      <c r="S38" s="331" t="str">
        <f>IF(OR(女入力!$G43=S$7,女入力!$I43=S$7),"●","")</f>
        <v/>
      </c>
      <c r="T38" s="331" t="str">
        <f>IF(OR(女入力!$G43=T$7,女入力!$I43=T$7),"●","")</f>
        <v/>
      </c>
      <c r="U38" s="331" t="str">
        <f>IF(OR(女入力!$G43=U$7,女入力!$I43=U$7),"●","")</f>
        <v/>
      </c>
      <c r="V38" s="331" t="str">
        <f>IF(OR(女入力!$G43=V$7,女入力!$I43=V$7),"●","")</f>
        <v/>
      </c>
      <c r="W38" s="332" t="str">
        <f>IF(女入力!M43="○","●","")</f>
        <v/>
      </c>
      <c r="X38" s="333" t="str">
        <f>IF(女入力!O43="○","●","")</f>
        <v/>
      </c>
      <c r="Y38" s="334" t="str">
        <f>IF(OR(女入力!$G43=Y$7,女入力!$I43=Y$7,女入力!$K43=Y$7),"●","")</f>
        <v/>
      </c>
      <c r="Z38" s="335" t="str">
        <f>IF(OR(女入力!$G43=Z$7,女入力!$I43=Z$7,女入力!$K43=Z$7),"●","")</f>
        <v/>
      </c>
      <c r="AA38" s="335" t="str">
        <f>IF(OR(女入力!$G43=AA$7,女入力!$I43=AA$7,女入力!$K43=AA$7),"●","")</f>
        <v/>
      </c>
      <c r="AB38" s="335" t="str">
        <f>IF(OR(女入力!$G43=AB$7,女入力!$I43=AB$7,女入力!$K43=AB$7),"●","")</f>
        <v/>
      </c>
      <c r="AC38" s="153" t="str">
        <f t="shared" si="0"/>
        <v/>
      </c>
      <c r="AD38" s="146" t="str">
        <f t="shared" si="1"/>
        <v/>
      </c>
    </row>
    <row r="39" spans="2:30" ht="24.75" customHeight="1" x14ac:dyDescent="0.15">
      <c r="B39" s="150">
        <v>32</v>
      </c>
      <c r="C39" s="331" t="str">
        <f>IF(女入力!B44="","",女入力!B44)</f>
        <v/>
      </c>
      <c r="D39" s="331" t="str">
        <f>IF(女入力!C44="","",女入力!C44)</f>
        <v/>
      </c>
      <c r="E39" s="331" t="str">
        <f>IF(女入力!F44="","",女入力!F44)</f>
        <v/>
      </c>
      <c r="F39" s="331" t="str">
        <f>IF(OR(女入力!$G44=F$7,女入力!$I44=F$7),"●","")</f>
        <v/>
      </c>
      <c r="G39" s="331" t="str">
        <f>IF(OR(女入力!$G44=G$7,女入力!$I44=G$7),"●","")</f>
        <v/>
      </c>
      <c r="H39" s="331" t="str">
        <f>IF(OR(女入力!$G44=H$7,女入力!$I44=H$7),"●","")</f>
        <v/>
      </c>
      <c r="I39" s="331" t="str">
        <f>IF(OR(女入力!$G44=I$7,女入力!$I44=I$7),"●","")</f>
        <v/>
      </c>
      <c r="J39" s="331" t="str">
        <f>IF(OR(女入力!$G44=J$7,女入力!$I44=J$7),"●","")</f>
        <v/>
      </c>
      <c r="K39" s="331" t="str">
        <f>IF(OR(女入力!$G44=K$7,女入力!$I44=K$7),"●","")</f>
        <v/>
      </c>
      <c r="L39" s="331" t="str">
        <f>IF(OR(女入力!$G44=L$7,女入力!$I44=L$7),"●","")</f>
        <v/>
      </c>
      <c r="M39" s="331" t="str">
        <f>IF(OR(女入力!$G44=M$7,女入力!$I44=M$7),"●","")</f>
        <v/>
      </c>
      <c r="N39" s="331" t="str">
        <f>IF(OR(女入力!$G44=N$7,女入力!$I44=N$7),"●","")</f>
        <v/>
      </c>
      <c r="O39" s="331" t="str">
        <f>IF(OR(女入力!$G44=O$7,女入力!$I44=O$7),"●","")</f>
        <v/>
      </c>
      <c r="P39" s="331" t="str">
        <f>IF(OR(女入力!$G44=P$7,女入力!$I44=P$7),"●","")</f>
        <v/>
      </c>
      <c r="Q39" s="331" t="str">
        <f>IF(OR(女入力!$G44=Q$7,女入力!$I44=Q$7),"●","")</f>
        <v/>
      </c>
      <c r="R39" s="331" t="str">
        <f>IF(OR(女入力!$G44=R$7,女入力!$I44=R$7),"●","")</f>
        <v/>
      </c>
      <c r="S39" s="331" t="str">
        <f>IF(OR(女入力!$G44=S$7,女入力!$I44=S$7),"●","")</f>
        <v/>
      </c>
      <c r="T39" s="331" t="str">
        <f>IF(OR(女入力!$G44=T$7,女入力!$I44=T$7),"●","")</f>
        <v/>
      </c>
      <c r="U39" s="331" t="str">
        <f>IF(OR(女入力!$G44=U$7,女入力!$I44=U$7),"●","")</f>
        <v/>
      </c>
      <c r="V39" s="331" t="str">
        <f>IF(OR(女入力!$G44=V$7,女入力!$I44=V$7),"●","")</f>
        <v/>
      </c>
      <c r="W39" s="332" t="str">
        <f>IF(女入力!M44="○","●","")</f>
        <v/>
      </c>
      <c r="X39" s="333" t="str">
        <f>IF(女入力!O44="○","●","")</f>
        <v/>
      </c>
      <c r="Y39" s="334" t="str">
        <f>IF(OR(女入力!$G44=Y$7,女入力!$I44=Y$7,女入力!$K44=Y$7),"●","")</f>
        <v/>
      </c>
      <c r="Z39" s="335" t="str">
        <f>IF(OR(女入力!$G44=Z$7,女入力!$I44=Z$7,女入力!$K44=Z$7),"●","")</f>
        <v/>
      </c>
      <c r="AA39" s="335" t="str">
        <f>IF(OR(女入力!$G44=AA$7,女入力!$I44=AA$7,女入力!$K44=AA$7),"●","")</f>
        <v/>
      </c>
      <c r="AB39" s="335" t="str">
        <f>IF(OR(女入力!$G44=AB$7,女入力!$I44=AB$7,女入力!$K44=AB$7),"●","")</f>
        <v/>
      </c>
      <c r="AC39" s="153" t="str">
        <f t="shared" si="0"/>
        <v/>
      </c>
      <c r="AD39" s="146" t="str">
        <f t="shared" si="1"/>
        <v/>
      </c>
    </row>
    <row r="40" spans="2:30" ht="24.75" customHeight="1" x14ac:dyDescent="0.15">
      <c r="B40" s="150">
        <v>33</v>
      </c>
      <c r="C40" s="331" t="str">
        <f>IF(女入力!B45="","",女入力!B45)</f>
        <v/>
      </c>
      <c r="D40" s="331" t="str">
        <f>IF(女入力!C45="","",女入力!C45)</f>
        <v/>
      </c>
      <c r="E40" s="331" t="str">
        <f>IF(女入力!F45="","",女入力!F45)</f>
        <v/>
      </c>
      <c r="F40" s="331" t="str">
        <f>IF(OR(女入力!$G45=F$7,女入力!$I45=F$7),"●","")</f>
        <v/>
      </c>
      <c r="G40" s="331" t="str">
        <f>IF(OR(女入力!$G45=G$7,女入力!$I45=G$7),"●","")</f>
        <v/>
      </c>
      <c r="H40" s="331" t="str">
        <f>IF(OR(女入力!$G45=H$7,女入力!$I45=H$7),"●","")</f>
        <v/>
      </c>
      <c r="I40" s="331" t="str">
        <f>IF(OR(女入力!$G45=I$7,女入力!$I45=I$7),"●","")</f>
        <v/>
      </c>
      <c r="J40" s="331" t="str">
        <f>IF(OR(女入力!$G45=J$7,女入力!$I45=J$7),"●","")</f>
        <v/>
      </c>
      <c r="K40" s="331" t="str">
        <f>IF(OR(女入力!$G45=K$7,女入力!$I45=K$7),"●","")</f>
        <v/>
      </c>
      <c r="L40" s="331" t="str">
        <f>IF(OR(女入力!$G45=L$7,女入力!$I45=L$7),"●","")</f>
        <v/>
      </c>
      <c r="M40" s="331" t="str">
        <f>IF(OR(女入力!$G45=M$7,女入力!$I45=M$7),"●","")</f>
        <v/>
      </c>
      <c r="N40" s="331" t="str">
        <f>IF(OR(女入力!$G45=N$7,女入力!$I45=N$7),"●","")</f>
        <v/>
      </c>
      <c r="O40" s="331" t="str">
        <f>IF(OR(女入力!$G45=O$7,女入力!$I45=O$7),"●","")</f>
        <v/>
      </c>
      <c r="P40" s="331" t="str">
        <f>IF(OR(女入力!$G45=P$7,女入力!$I45=P$7),"●","")</f>
        <v/>
      </c>
      <c r="Q40" s="331" t="str">
        <f>IF(OR(女入力!$G45=Q$7,女入力!$I45=Q$7),"●","")</f>
        <v/>
      </c>
      <c r="R40" s="331" t="str">
        <f>IF(OR(女入力!$G45=R$7,女入力!$I45=R$7),"●","")</f>
        <v/>
      </c>
      <c r="S40" s="331" t="str">
        <f>IF(OR(女入力!$G45=S$7,女入力!$I45=S$7),"●","")</f>
        <v/>
      </c>
      <c r="T40" s="331" t="str">
        <f>IF(OR(女入力!$G45=T$7,女入力!$I45=T$7),"●","")</f>
        <v/>
      </c>
      <c r="U40" s="331" t="str">
        <f>IF(OR(女入力!$G45=U$7,女入力!$I45=U$7),"●","")</f>
        <v/>
      </c>
      <c r="V40" s="331" t="str">
        <f>IF(OR(女入力!$G45=V$7,女入力!$I45=V$7),"●","")</f>
        <v/>
      </c>
      <c r="W40" s="332" t="str">
        <f>IF(女入力!M45="○","●","")</f>
        <v/>
      </c>
      <c r="X40" s="333" t="str">
        <f>IF(女入力!O45="○","●","")</f>
        <v/>
      </c>
      <c r="Y40" s="334" t="str">
        <f>IF(OR(女入力!$G45=Y$7,女入力!$I45=Y$7,女入力!$K45=Y$7),"●","")</f>
        <v/>
      </c>
      <c r="Z40" s="335" t="str">
        <f>IF(OR(女入力!$G45=Z$7,女入力!$I45=Z$7,女入力!$K45=Z$7),"●","")</f>
        <v/>
      </c>
      <c r="AA40" s="335" t="str">
        <f>IF(OR(女入力!$G45=AA$7,女入力!$I45=AA$7,女入力!$K45=AA$7),"●","")</f>
        <v/>
      </c>
      <c r="AB40" s="335" t="str">
        <f>IF(OR(女入力!$G45=AB$7,女入力!$I45=AB$7,女入力!$K45=AB$7),"●","")</f>
        <v/>
      </c>
      <c r="AC40" s="153" t="str">
        <f t="shared" si="0"/>
        <v/>
      </c>
      <c r="AD40" s="146" t="str">
        <f t="shared" si="1"/>
        <v/>
      </c>
    </row>
    <row r="41" spans="2:30" ht="24.75" customHeight="1" x14ac:dyDescent="0.15">
      <c r="B41" s="150">
        <v>34</v>
      </c>
      <c r="C41" s="331" t="str">
        <f>IF(女入力!B46="","",女入力!B46)</f>
        <v/>
      </c>
      <c r="D41" s="331" t="str">
        <f>IF(女入力!C46="","",女入力!C46)</f>
        <v/>
      </c>
      <c r="E41" s="331" t="str">
        <f>IF(女入力!F46="","",女入力!F46)</f>
        <v/>
      </c>
      <c r="F41" s="331" t="str">
        <f>IF(OR(女入力!$G46=F$7,女入力!$I46=F$7),"●","")</f>
        <v/>
      </c>
      <c r="G41" s="331" t="str">
        <f>IF(OR(女入力!$G46=G$7,女入力!$I46=G$7),"●","")</f>
        <v/>
      </c>
      <c r="H41" s="331" t="str">
        <f>IF(OR(女入力!$G46=H$7,女入力!$I46=H$7),"●","")</f>
        <v/>
      </c>
      <c r="I41" s="331" t="str">
        <f>IF(OR(女入力!$G46=I$7,女入力!$I46=I$7),"●","")</f>
        <v/>
      </c>
      <c r="J41" s="331" t="str">
        <f>IF(OR(女入力!$G46=J$7,女入力!$I46=J$7),"●","")</f>
        <v/>
      </c>
      <c r="K41" s="331" t="str">
        <f>IF(OR(女入力!$G46=K$7,女入力!$I46=K$7),"●","")</f>
        <v/>
      </c>
      <c r="L41" s="331" t="str">
        <f>IF(OR(女入力!$G46=L$7,女入力!$I46=L$7),"●","")</f>
        <v/>
      </c>
      <c r="M41" s="331" t="str">
        <f>IF(OR(女入力!$G46=M$7,女入力!$I46=M$7),"●","")</f>
        <v/>
      </c>
      <c r="N41" s="331" t="str">
        <f>IF(OR(女入力!$G46=N$7,女入力!$I46=N$7),"●","")</f>
        <v/>
      </c>
      <c r="O41" s="331" t="str">
        <f>IF(OR(女入力!$G46=O$7,女入力!$I46=O$7),"●","")</f>
        <v/>
      </c>
      <c r="P41" s="331" t="str">
        <f>IF(OR(女入力!$G46=P$7,女入力!$I46=P$7),"●","")</f>
        <v/>
      </c>
      <c r="Q41" s="331" t="str">
        <f>IF(OR(女入力!$G46=Q$7,女入力!$I46=Q$7),"●","")</f>
        <v/>
      </c>
      <c r="R41" s="331" t="str">
        <f>IF(OR(女入力!$G46=R$7,女入力!$I46=R$7),"●","")</f>
        <v/>
      </c>
      <c r="S41" s="331" t="str">
        <f>IF(OR(女入力!$G46=S$7,女入力!$I46=S$7),"●","")</f>
        <v/>
      </c>
      <c r="T41" s="331" t="str">
        <f>IF(OR(女入力!$G46=T$7,女入力!$I46=T$7),"●","")</f>
        <v/>
      </c>
      <c r="U41" s="331" t="str">
        <f>IF(OR(女入力!$G46=U$7,女入力!$I46=U$7),"●","")</f>
        <v/>
      </c>
      <c r="V41" s="331" t="str">
        <f>IF(OR(女入力!$G46=V$7,女入力!$I46=V$7),"●","")</f>
        <v/>
      </c>
      <c r="W41" s="332" t="str">
        <f>IF(女入力!M46="○","●","")</f>
        <v/>
      </c>
      <c r="X41" s="333" t="str">
        <f>IF(女入力!O46="○","●","")</f>
        <v/>
      </c>
      <c r="Y41" s="334" t="str">
        <f>IF(OR(女入力!$G46=Y$7,女入力!$I46=Y$7,女入力!$K46=Y$7),"●","")</f>
        <v/>
      </c>
      <c r="Z41" s="335" t="str">
        <f>IF(OR(女入力!$G46=Z$7,女入力!$I46=Z$7,女入力!$K46=Z$7),"●","")</f>
        <v/>
      </c>
      <c r="AA41" s="335" t="str">
        <f>IF(OR(女入力!$G46=AA$7,女入力!$I46=AA$7,女入力!$K46=AA$7),"●","")</f>
        <v/>
      </c>
      <c r="AB41" s="335" t="str">
        <f>IF(OR(女入力!$G46=AB$7,女入力!$I46=AB$7,女入力!$K46=AB$7),"●","")</f>
        <v/>
      </c>
      <c r="AC41" s="153" t="str">
        <f t="shared" si="0"/>
        <v/>
      </c>
      <c r="AD41" s="146" t="str">
        <f t="shared" si="1"/>
        <v/>
      </c>
    </row>
    <row r="42" spans="2:30" ht="24.75" customHeight="1" x14ac:dyDescent="0.15">
      <c r="B42" s="150">
        <v>35</v>
      </c>
      <c r="C42" s="331" t="str">
        <f>IF(女入力!B47="","",女入力!B47)</f>
        <v/>
      </c>
      <c r="D42" s="331" t="str">
        <f>IF(女入力!C47="","",女入力!C47)</f>
        <v/>
      </c>
      <c r="E42" s="331" t="str">
        <f>IF(女入力!F47="","",女入力!F47)</f>
        <v/>
      </c>
      <c r="F42" s="331" t="str">
        <f>IF(OR(女入力!$G47=F$7,女入力!$I47=F$7),"●","")</f>
        <v/>
      </c>
      <c r="G42" s="331" t="str">
        <f>IF(OR(女入力!$G47=G$7,女入力!$I47=G$7),"●","")</f>
        <v/>
      </c>
      <c r="H42" s="331" t="str">
        <f>IF(OR(女入力!$G47=H$7,女入力!$I47=H$7),"●","")</f>
        <v/>
      </c>
      <c r="I42" s="331" t="str">
        <f>IF(OR(女入力!$G47=I$7,女入力!$I47=I$7),"●","")</f>
        <v/>
      </c>
      <c r="J42" s="331" t="str">
        <f>IF(OR(女入力!$G47=J$7,女入力!$I47=J$7),"●","")</f>
        <v/>
      </c>
      <c r="K42" s="331" t="str">
        <f>IF(OR(女入力!$G47=K$7,女入力!$I47=K$7),"●","")</f>
        <v/>
      </c>
      <c r="L42" s="331" t="str">
        <f>IF(OR(女入力!$G47=L$7,女入力!$I47=L$7),"●","")</f>
        <v/>
      </c>
      <c r="M42" s="331" t="str">
        <f>IF(OR(女入力!$G47=M$7,女入力!$I47=M$7),"●","")</f>
        <v/>
      </c>
      <c r="N42" s="331" t="str">
        <f>IF(OR(女入力!$G47=N$7,女入力!$I47=N$7),"●","")</f>
        <v/>
      </c>
      <c r="O42" s="331" t="str">
        <f>IF(OR(女入力!$G47=O$7,女入力!$I47=O$7),"●","")</f>
        <v/>
      </c>
      <c r="P42" s="331" t="str">
        <f>IF(OR(女入力!$G47=P$7,女入力!$I47=P$7),"●","")</f>
        <v/>
      </c>
      <c r="Q42" s="331" t="str">
        <f>IF(OR(女入力!$G47=Q$7,女入力!$I47=Q$7),"●","")</f>
        <v/>
      </c>
      <c r="R42" s="331" t="str">
        <f>IF(OR(女入力!$G47=R$7,女入力!$I47=R$7),"●","")</f>
        <v/>
      </c>
      <c r="S42" s="331" t="str">
        <f>IF(OR(女入力!$G47=S$7,女入力!$I47=S$7),"●","")</f>
        <v/>
      </c>
      <c r="T42" s="331" t="str">
        <f>IF(OR(女入力!$G47=T$7,女入力!$I47=T$7),"●","")</f>
        <v/>
      </c>
      <c r="U42" s="331" t="str">
        <f>IF(OR(女入力!$G47=U$7,女入力!$I47=U$7),"●","")</f>
        <v/>
      </c>
      <c r="V42" s="331" t="str">
        <f>IF(OR(女入力!$G47=V$7,女入力!$I47=V$7),"●","")</f>
        <v/>
      </c>
      <c r="W42" s="332" t="str">
        <f>IF(女入力!M47="○","●","")</f>
        <v/>
      </c>
      <c r="X42" s="333" t="str">
        <f>IF(女入力!O47="○","●","")</f>
        <v/>
      </c>
      <c r="Y42" s="334" t="str">
        <f>IF(OR(女入力!$G47=Y$7,女入力!$I47=Y$7,女入力!$K47=Y$7),"●","")</f>
        <v/>
      </c>
      <c r="Z42" s="335" t="str">
        <f>IF(OR(女入力!$G47=Z$7,女入力!$I47=Z$7,女入力!$K47=Z$7),"●","")</f>
        <v/>
      </c>
      <c r="AA42" s="335" t="str">
        <f>IF(OR(女入力!$G47=AA$7,女入力!$I47=AA$7,女入力!$K47=AA$7),"●","")</f>
        <v/>
      </c>
      <c r="AB42" s="335" t="str">
        <f>IF(OR(女入力!$G47=AB$7,女入力!$I47=AB$7,女入力!$K47=AB$7),"●","")</f>
        <v/>
      </c>
      <c r="AC42" s="153" t="str">
        <f t="shared" si="0"/>
        <v/>
      </c>
      <c r="AD42" s="146" t="str">
        <f t="shared" si="1"/>
        <v/>
      </c>
    </row>
    <row r="43" spans="2:30" s="153" customFormat="1" ht="18" customHeight="1" x14ac:dyDescent="0.15">
      <c r="B43" s="175"/>
      <c r="C43" s="177"/>
      <c r="D43" s="177"/>
      <c r="E43" s="176" t="s">
        <v>183</v>
      </c>
      <c r="F43" s="173">
        <f>COUNTIF(F8:F42,"●")</f>
        <v>0</v>
      </c>
      <c r="G43" s="173">
        <f t="shared" ref="G43:X43" si="2">COUNTIF(G8:G42,"●")</f>
        <v>0</v>
      </c>
      <c r="H43" s="173">
        <f t="shared" si="2"/>
        <v>0</v>
      </c>
      <c r="I43" s="173">
        <f t="shared" si="2"/>
        <v>0</v>
      </c>
      <c r="J43" s="173">
        <f t="shared" si="2"/>
        <v>0</v>
      </c>
      <c r="K43" s="173">
        <f t="shared" si="2"/>
        <v>0</v>
      </c>
      <c r="L43" s="173">
        <f t="shared" si="2"/>
        <v>0</v>
      </c>
      <c r="M43" s="173">
        <f t="shared" si="2"/>
        <v>0</v>
      </c>
      <c r="N43" s="173">
        <f t="shared" si="2"/>
        <v>0</v>
      </c>
      <c r="O43" s="173">
        <f t="shared" si="2"/>
        <v>0</v>
      </c>
      <c r="P43" s="173">
        <f t="shared" si="2"/>
        <v>0</v>
      </c>
      <c r="Q43" s="173">
        <f t="shared" si="2"/>
        <v>0</v>
      </c>
      <c r="R43" s="173">
        <f t="shared" si="2"/>
        <v>0</v>
      </c>
      <c r="S43" s="173">
        <f t="shared" si="2"/>
        <v>0</v>
      </c>
      <c r="T43" s="173">
        <f t="shared" si="2"/>
        <v>0</v>
      </c>
      <c r="U43" s="173">
        <f t="shared" si="2"/>
        <v>0</v>
      </c>
      <c r="V43" s="173">
        <f t="shared" si="2"/>
        <v>0</v>
      </c>
      <c r="W43" s="178">
        <f t="shared" si="2"/>
        <v>0</v>
      </c>
      <c r="X43" s="208">
        <f t="shared" si="2"/>
        <v>0</v>
      </c>
      <c r="Y43" s="209">
        <f>COUNTIF(Y8:Y42,"●")</f>
        <v>0</v>
      </c>
      <c r="Z43" s="199">
        <f t="shared" ref="Z43:AB43" si="3">COUNTIF(Z8:Z42,"●")</f>
        <v>0</v>
      </c>
      <c r="AA43" s="199">
        <f t="shared" si="3"/>
        <v>0</v>
      </c>
      <c r="AB43" s="199">
        <f t="shared" si="3"/>
        <v>0</v>
      </c>
    </row>
    <row r="44" spans="2:30" s="153" customFormat="1" ht="18" hidden="1" customHeight="1" x14ac:dyDescent="0.15">
      <c r="B44" s="175"/>
      <c r="C44" s="177"/>
      <c r="D44" s="177"/>
      <c r="E44" s="176" t="s">
        <v>167</v>
      </c>
      <c r="F44" s="173">
        <f>COUNTIF(F8:F42,"OP")</f>
        <v>0</v>
      </c>
      <c r="G44" s="173">
        <f t="shared" ref="G44:X44" si="4">COUNTIF(G8:G42,"OP")</f>
        <v>0</v>
      </c>
      <c r="H44" s="173">
        <f t="shared" si="4"/>
        <v>0</v>
      </c>
      <c r="I44" s="173">
        <f t="shared" si="4"/>
        <v>0</v>
      </c>
      <c r="J44" s="173">
        <f t="shared" si="4"/>
        <v>0</v>
      </c>
      <c r="K44" s="173">
        <f t="shared" si="4"/>
        <v>0</v>
      </c>
      <c r="L44" s="173">
        <f t="shared" si="4"/>
        <v>0</v>
      </c>
      <c r="M44" s="173">
        <f t="shared" si="4"/>
        <v>0</v>
      </c>
      <c r="N44" s="173">
        <f t="shared" si="4"/>
        <v>0</v>
      </c>
      <c r="O44" s="174"/>
      <c r="P44" s="174"/>
      <c r="Q44" s="174"/>
      <c r="R44" s="173">
        <f t="shared" si="4"/>
        <v>0</v>
      </c>
      <c r="S44" s="173">
        <f t="shared" si="4"/>
        <v>0</v>
      </c>
      <c r="T44" s="173">
        <f t="shared" si="4"/>
        <v>0</v>
      </c>
      <c r="U44" s="173">
        <f t="shared" si="4"/>
        <v>0</v>
      </c>
      <c r="V44" s="173">
        <f t="shared" si="4"/>
        <v>0</v>
      </c>
      <c r="W44" s="179"/>
      <c r="X44" s="208">
        <f t="shared" si="4"/>
        <v>0</v>
      </c>
      <c r="Y44" s="169"/>
      <c r="Z44" s="169"/>
      <c r="AA44" s="169"/>
      <c r="AB44" s="169"/>
    </row>
    <row r="45" spans="2:30" x14ac:dyDescent="0.15">
      <c r="B45" s="154" t="s">
        <v>64</v>
      </c>
      <c r="C45" s="411" t="s">
        <v>97</v>
      </c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</row>
    <row r="46" spans="2:30" x14ac:dyDescent="0.15">
      <c r="C46" s="411" t="s">
        <v>141</v>
      </c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</row>
    <row r="47" spans="2:30" x14ac:dyDescent="0.15">
      <c r="C47" s="411" t="s">
        <v>66</v>
      </c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1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</row>
  </sheetData>
  <sheetProtection sheet="1" objects="1" scenarios="1" selectLockedCells="1" selectUnlockedCells="1"/>
  <mergeCells count="17">
    <mergeCell ref="C45:AB45"/>
    <mergeCell ref="C46:AB46"/>
    <mergeCell ref="C47:AB47"/>
    <mergeCell ref="B6:B7"/>
    <mergeCell ref="C6:C7"/>
    <mergeCell ref="D6:D7"/>
    <mergeCell ref="E6:E7"/>
    <mergeCell ref="B1:AB1"/>
    <mergeCell ref="B2:AB2"/>
    <mergeCell ref="E3:V3"/>
    <mergeCell ref="AA3:AB3"/>
    <mergeCell ref="B5:C5"/>
    <mergeCell ref="G5:J5"/>
    <mergeCell ref="D5:F5"/>
    <mergeCell ref="R5:S5"/>
    <mergeCell ref="T5:AB5"/>
    <mergeCell ref="K5:Q5"/>
  </mergeCells>
  <phoneticPr fontId="51"/>
  <conditionalFormatting sqref="D5">
    <cfRule type="expression" dxfId="8" priority="7" stopIfTrue="1">
      <formula>NOT(ISERROR(SEARCH("0",D5)))</formula>
    </cfRule>
  </conditionalFormatting>
  <conditionalFormatting sqref="K5 T5">
    <cfRule type="cellIs" dxfId="7" priority="8" stopIfTrue="1" operator="equal">
      <formula>0</formula>
    </cfRule>
  </conditionalFormatting>
  <conditionalFormatting sqref="R43:S43">
    <cfRule type="cellIs" dxfId="6" priority="3" stopIfTrue="1" operator="greaterThan">
      <formula>2</formula>
    </cfRule>
  </conditionalFormatting>
  <conditionalFormatting sqref="Y43:AB44">
    <cfRule type="cellIs" dxfId="5" priority="9" stopIfTrue="1" operator="greaterThanOrEqual">
      <formula>3</formula>
    </cfRule>
  </conditionalFormatting>
  <printOptions horizontalCentered="1"/>
  <pageMargins left="0.19685039370078741" right="0.19685039370078741" top="0.47244094488188976" bottom="0.19685039370078741" header="0.39370078740157483" footer="0.39370078740157483"/>
  <pageSetup paperSize="9" scale="7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BFD5E-96FA-4A10-BE6C-F1295F1718FC}">
  <dimension ref="A1:I44"/>
  <sheetViews>
    <sheetView workbookViewId="0">
      <selection activeCell="B1" sqref="B1"/>
    </sheetView>
  </sheetViews>
  <sheetFormatPr defaultRowHeight="14.25" x14ac:dyDescent="0.15"/>
  <cols>
    <col min="1" max="1" width="2.5" style="291" customWidth="1"/>
    <col min="2" max="2" width="14.625" style="291" customWidth="1"/>
    <col min="3" max="3" width="6.125" style="291" customWidth="1"/>
    <col min="4" max="4" width="9.875" style="291" customWidth="1"/>
    <col min="5" max="5" width="4.5" style="291" customWidth="1"/>
    <col min="6" max="6" width="20" style="291" customWidth="1"/>
    <col min="7" max="7" width="5.625" style="291" customWidth="1"/>
    <col min="8" max="8" width="8.625" style="291" bestFit="1" customWidth="1"/>
    <col min="9" max="9" width="4.125" style="291" customWidth="1"/>
  </cols>
  <sheetData>
    <row r="1" spans="2:9" ht="12.75" customHeight="1" x14ac:dyDescent="0.15"/>
    <row r="2" spans="2:9" ht="12.75" customHeight="1" x14ac:dyDescent="0.15">
      <c r="B2" s="291" t="s">
        <v>93</v>
      </c>
    </row>
    <row r="3" spans="2:9" ht="12.75" customHeight="1" x14ac:dyDescent="0.15"/>
    <row r="4" spans="2:9" x14ac:dyDescent="0.15">
      <c r="B4" s="429" t="str">
        <f>申込必要事項!A1</f>
        <v>第67回十勝高等学校新人陸上競技大会</v>
      </c>
      <c r="C4" s="429"/>
      <c r="D4" s="429"/>
      <c r="E4" s="429"/>
      <c r="F4" s="429"/>
      <c r="G4" s="429"/>
      <c r="H4" s="429"/>
      <c r="I4" s="292"/>
    </row>
    <row r="5" spans="2:9" x14ac:dyDescent="0.15">
      <c r="B5" s="429" t="str">
        <f>"兼第"&amp;MID(B4,2,2)-26&amp;"回北海道高等学校新人陸上競技大会十勝支部予選会"</f>
        <v>兼第41回北海道高等学校新人陸上競技大会十勝支部予選会</v>
      </c>
      <c r="C5" s="429"/>
      <c r="D5" s="429"/>
      <c r="E5" s="429"/>
      <c r="F5" s="429"/>
      <c r="G5" s="429"/>
      <c r="H5" s="429"/>
      <c r="I5" s="292"/>
    </row>
    <row r="6" spans="2:9" ht="12.75" customHeight="1" x14ac:dyDescent="0.15"/>
    <row r="7" spans="2:9" ht="21" x14ac:dyDescent="0.15">
      <c r="B7" s="430" t="s">
        <v>94</v>
      </c>
      <c r="C7" s="430"/>
      <c r="D7" s="430"/>
      <c r="E7" s="430"/>
      <c r="F7" s="430"/>
      <c r="G7" s="430"/>
      <c r="H7" s="430"/>
      <c r="I7" s="293"/>
    </row>
    <row r="8" spans="2:9" ht="15" thickBot="1" x14ac:dyDescent="0.2"/>
    <row r="9" spans="2:9" ht="37.5" customHeight="1" x14ac:dyDescent="0.15">
      <c r="B9" s="431" t="s">
        <v>11</v>
      </c>
      <c r="C9" s="432"/>
      <c r="D9" s="433">
        <f>申込必要事項!D3</f>
        <v>0</v>
      </c>
      <c r="E9" s="433"/>
      <c r="F9" s="433"/>
      <c r="G9" s="433"/>
      <c r="H9" s="294"/>
    </row>
    <row r="10" spans="2:9" ht="37.5" customHeight="1" thickBot="1" x14ac:dyDescent="0.2">
      <c r="B10" s="426" t="s">
        <v>95</v>
      </c>
      <c r="C10" s="427"/>
      <c r="D10" s="428">
        <f>申込必要事項!D6</f>
        <v>0</v>
      </c>
      <c r="E10" s="428"/>
      <c r="F10" s="428"/>
      <c r="G10" s="428"/>
      <c r="H10" s="295" t="s">
        <v>41</v>
      </c>
    </row>
    <row r="12" spans="2:9" ht="18" customHeight="1" x14ac:dyDescent="0.15">
      <c r="B12" s="437" t="s">
        <v>194</v>
      </c>
      <c r="C12" s="437"/>
      <c r="D12" s="437"/>
      <c r="E12" s="437"/>
      <c r="F12" s="437"/>
      <c r="G12" s="437"/>
      <c r="H12" s="437"/>
    </row>
    <row r="13" spans="2:9" ht="18" customHeight="1" x14ac:dyDescent="0.15">
      <c r="B13" s="437"/>
      <c r="C13" s="437"/>
      <c r="D13" s="437"/>
      <c r="E13" s="437"/>
      <c r="F13" s="437"/>
      <c r="G13" s="437"/>
      <c r="H13" s="437"/>
    </row>
    <row r="14" spans="2:9" ht="15" thickBot="1" x14ac:dyDescent="0.2">
      <c r="H14" s="296"/>
    </row>
    <row r="15" spans="2:9" ht="27" customHeight="1" thickTop="1" x14ac:dyDescent="0.15">
      <c r="B15" s="142" t="s">
        <v>127</v>
      </c>
      <c r="C15" s="319">
        <f>COUNTIF(様式１男!$AD$8:$AD$42,1)+COUNTIF(様式１女!$AC$8:$AC$42,1)</f>
        <v>0</v>
      </c>
      <c r="D15" s="297" t="s">
        <v>135</v>
      </c>
      <c r="E15" s="298" t="s">
        <v>136</v>
      </c>
      <c r="F15" s="321">
        <f>C15*1500</f>
        <v>0</v>
      </c>
      <c r="G15" s="299" t="s">
        <v>137</v>
      </c>
      <c r="H15" s="300"/>
    </row>
    <row r="16" spans="2:9" ht="27" customHeight="1" x14ac:dyDescent="0.15">
      <c r="B16" s="158" t="s">
        <v>133</v>
      </c>
      <c r="C16" s="320">
        <f>COUNTIF(様式１男!$AD$8:$AD$42,2)+COUNTIF(様式１女!$AC$8:$AC$42,2)</f>
        <v>0</v>
      </c>
      <c r="D16" s="291" t="s">
        <v>135</v>
      </c>
      <c r="E16" s="301" t="s">
        <v>136</v>
      </c>
      <c r="F16" s="322">
        <f>C16*2000</f>
        <v>0</v>
      </c>
      <c r="G16" s="302" t="s">
        <v>137</v>
      </c>
      <c r="H16" s="303"/>
    </row>
    <row r="17" spans="1:9" ht="27" customHeight="1" x14ac:dyDescent="0.15">
      <c r="B17" s="158" t="s">
        <v>197</v>
      </c>
      <c r="C17" s="320">
        <f>COUNTIF(様式１男!$AD$8:$AD$42,3)+COUNTIF(様式１女!$AC$8:$AC$42,3)</f>
        <v>0</v>
      </c>
      <c r="D17" s="291" t="s">
        <v>135</v>
      </c>
      <c r="E17" s="301" t="s">
        <v>136</v>
      </c>
      <c r="F17" s="322">
        <f>C17*2500</f>
        <v>0</v>
      </c>
      <c r="G17" s="302" t="s">
        <v>137</v>
      </c>
      <c r="H17" s="303"/>
    </row>
    <row r="18" spans="1:9" ht="27" customHeight="1" x14ac:dyDescent="0.15">
      <c r="B18" s="158" t="s">
        <v>134</v>
      </c>
      <c r="C18" s="320">
        <f>参加人数!$C$24+参加人数!$C$25+参加人数!$F$24+参加人数!$F$25</f>
        <v>0</v>
      </c>
      <c r="D18" s="291" t="s">
        <v>128</v>
      </c>
      <c r="E18" s="301" t="s">
        <v>136</v>
      </c>
      <c r="F18" s="322">
        <f>C18*2000</f>
        <v>0</v>
      </c>
      <c r="G18" s="302" t="s">
        <v>137</v>
      </c>
      <c r="H18" s="303"/>
    </row>
    <row r="19" spans="1:9" ht="31.5" customHeight="1" thickBot="1" x14ac:dyDescent="0.2">
      <c r="B19" s="438" t="s">
        <v>138</v>
      </c>
      <c r="C19" s="439"/>
      <c r="D19" s="439"/>
      <c r="E19" s="439"/>
      <c r="F19" s="323">
        <f>SUM(F15:F18)</f>
        <v>0</v>
      </c>
      <c r="G19" s="159" t="s">
        <v>137</v>
      </c>
      <c r="H19" s="304"/>
    </row>
    <row r="20" spans="1:9" ht="15" thickTop="1" x14ac:dyDescent="0.15"/>
    <row r="21" spans="1:9" x14ac:dyDescent="0.15">
      <c r="D21" s="435" t="s">
        <v>177</v>
      </c>
      <c r="E21" s="435"/>
      <c r="F21" s="435"/>
    </row>
    <row r="22" spans="1:9" ht="15" thickBot="1" x14ac:dyDescent="0.2">
      <c r="A22" s="305"/>
      <c r="B22" s="305"/>
      <c r="C22" s="305"/>
      <c r="D22" s="436"/>
      <c r="E22" s="436"/>
      <c r="F22" s="436"/>
      <c r="G22" s="305"/>
      <c r="H22" s="305"/>
      <c r="I22" s="305"/>
    </row>
    <row r="23" spans="1:9" ht="24" customHeight="1" thickBot="1" x14ac:dyDescent="0.2"/>
    <row r="24" spans="1:9" x14ac:dyDescent="0.15">
      <c r="A24" s="306"/>
      <c r="B24" s="307"/>
      <c r="C24" s="307"/>
      <c r="D24" s="307"/>
      <c r="E24" s="307"/>
      <c r="F24" s="307"/>
      <c r="G24" s="307"/>
      <c r="H24" s="307"/>
      <c r="I24" s="308"/>
    </row>
    <row r="25" spans="1:9" ht="22.5" x14ac:dyDescent="0.15">
      <c r="A25" s="309"/>
      <c r="B25" s="310"/>
      <c r="C25" s="440" t="s">
        <v>170</v>
      </c>
      <c r="D25" s="440"/>
      <c r="E25" s="440"/>
      <c r="F25" s="440"/>
      <c r="G25" s="310"/>
      <c r="H25" s="310"/>
      <c r="I25" s="311"/>
    </row>
    <row r="26" spans="1:9" ht="18" customHeight="1" x14ac:dyDescent="0.15">
      <c r="A26" s="309"/>
      <c r="B26" s="310"/>
      <c r="C26" s="310"/>
      <c r="D26" s="310"/>
      <c r="E26" s="310"/>
      <c r="F26" s="310"/>
      <c r="G26" s="310"/>
      <c r="H26" s="310"/>
      <c r="I26" s="311"/>
    </row>
    <row r="27" spans="1:9" ht="19.5" x14ac:dyDescent="0.15">
      <c r="A27" s="309"/>
      <c r="B27" s="441">
        <f>申込必要事項!D3</f>
        <v>0</v>
      </c>
      <c r="C27" s="441"/>
      <c r="D27" s="441"/>
      <c r="E27" s="312" t="s">
        <v>178</v>
      </c>
      <c r="F27" s="312"/>
      <c r="G27" s="310"/>
      <c r="H27" s="310"/>
      <c r="I27" s="311"/>
    </row>
    <row r="28" spans="1:9" ht="18" customHeight="1" x14ac:dyDescent="0.15">
      <c r="A28" s="309"/>
      <c r="B28" s="310"/>
      <c r="C28" s="310"/>
      <c r="D28" s="310"/>
      <c r="E28" s="310"/>
      <c r="F28" s="310"/>
      <c r="G28" s="310"/>
      <c r="H28" s="310"/>
      <c r="I28" s="311"/>
    </row>
    <row r="29" spans="1:9" ht="24.75" x14ac:dyDescent="0.15">
      <c r="A29" s="309"/>
      <c r="B29" s="310"/>
      <c r="C29" s="442">
        <f>F19</f>
        <v>0</v>
      </c>
      <c r="D29" s="442"/>
      <c r="E29" s="442"/>
      <c r="F29" s="442"/>
      <c r="G29" s="310"/>
      <c r="H29" s="310"/>
      <c r="I29" s="311"/>
    </row>
    <row r="30" spans="1:9" ht="18" customHeight="1" x14ac:dyDescent="0.15">
      <c r="A30" s="309"/>
      <c r="B30" s="310"/>
      <c r="C30" s="310"/>
      <c r="D30" s="310"/>
      <c r="E30" s="310"/>
      <c r="F30" s="310"/>
      <c r="G30" s="310"/>
      <c r="H30" s="310"/>
      <c r="I30" s="311"/>
    </row>
    <row r="31" spans="1:9" ht="22.5" customHeight="1" x14ac:dyDescent="0.15">
      <c r="A31" s="309"/>
      <c r="B31" s="313" t="str">
        <f>"　　　但し　"&amp;B4&amp;"参加料"</f>
        <v>　　　但し　第67回十勝高等学校新人陸上競技大会参加料</v>
      </c>
      <c r="C31" s="310"/>
      <c r="D31" s="310"/>
      <c r="E31" s="310"/>
      <c r="F31" s="310"/>
      <c r="G31" s="310"/>
      <c r="H31" s="310"/>
      <c r="I31" s="311"/>
    </row>
    <row r="32" spans="1:9" ht="22.5" customHeight="1" x14ac:dyDescent="0.15">
      <c r="A32" s="309"/>
      <c r="B32" s="313" t="str">
        <f>"　　　　１種目参加料　￥１５００×（ "&amp;C15&amp;" ）名"</f>
        <v>　　　　１種目参加料　￥１５００×（ 0 ）名</v>
      </c>
      <c r="C32" s="310"/>
      <c r="D32" s="310"/>
      <c r="E32" s="310"/>
      <c r="F32" s="310"/>
      <c r="G32" s="310"/>
      <c r="H32" s="310"/>
      <c r="I32" s="311"/>
    </row>
    <row r="33" spans="1:9" ht="22.5" customHeight="1" x14ac:dyDescent="0.15">
      <c r="A33" s="309"/>
      <c r="B33" s="313" t="str">
        <f>"　　　　２種目参加料　￥２０００×（ "&amp;C16&amp;" ）名"</f>
        <v>　　　　２種目参加料　￥２０００×（ 0 ）名</v>
      </c>
      <c r="C33" s="310"/>
      <c r="D33" s="310"/>
      <c r="E33" s="310"/>
      <c r="F33" s="310"/>
      <c r="G33" s="310"/>
      <c r="H33" s="310"/>
      <c r="I33" s="311"/>
    </row>
    <row r="34" spans="1:9" ht="22.5" customHeight="1" x14ac:dyDescent="0.15">
      <c r="A34" s="309"/>
      <c r="B34" s="313" t="str">
        <f>"　　　　３種目参加料　￥２５００×（ "&amp;C17&amp;" ）名"</f>
        <v>　　　　３種目参加料　￥２５００×（ 0 ）名</v>
      </c>
      <c r="C34" s="310"/>
      <c r="D34" s="310"/>
      <c r="E34" s="310"/>
      <c r="F34" s="310"/>
      <c r="G34" s="310"/>
      <c r="H34" s="310"/>
      <c r="I34" s="311"/>
    </row>
    <row r="35" spans="1:9" ht="22.5" customHeight="1" x14ac:dyDescent="0.15">
      <c r="A35" s="309"/>
      <c r="B35" s="313" t="str">
        <f>"　　　　リレー参加料　￥２０００×（ "&amp;C18&amp;" ）チーム"</f>
        <v>　　　　リレー参加料　￥２０００×（ 0 ）チーム</v>
      </c>
      <c r="C35" s="310"/>
      <c r="D35" s="310"/>
      <c r="E35" s="310"/>
      <c r="F35" s="310"/>
      <c r="G35" s="310"/>
      <c r="H35" s="310"/>
      <c r="I35" s="311"/>
    </row>
    <row r="36" spans="1:9" ht="22.5" customHeight="1" x14ac:dyDescent="0.15">
      <c r="A36" s="309"/>
      <c r="B36" s="313" t="s">
        <v>173</v>
      </c>
      <c r="C36" s="310"/>
      <c r="D36" s="310"/>
      <c r="E36" s="310"/>
      <c r="F36" s="310"/>
      <c r="G36" s="310"/>
      <c r="H36" s="310"/>
      <c r="I36" s="311"/>
    </row>
    <row r="37" spans="1:9" ht="18" customHeight="1" x14ac:dyDescent="0.15">
      <c r="A37" s="309"/>
      <c r="B37" s="310"/>
      <c r="C37" s="310"/>
      <c r="D37" s="310"/>
      <c r="E37" s="310"/>
      <c r="F37" s="310"/>
      <c r="G37" s="310"/>
      <c r="H37" s="310"/>
      <c r="I37" s="311"/>
    </row>
    <row r="38" spans="1:9" ht="15" x14ac:dyDescent="0.15">
      <c r="A38" s="309"/>
      <c r="B38" s="434" t="str">
        <f ca="1">YEAR(NOW())&amp;"年"&amp;ASC(RIGHT(申込必要事項!D13,4))</f>
        <v>2025年8月4日</v>
      </c>
      <c r="C38" s="434"/>
      <c r="D38" s="310"/>
      <c r="E38" s="310"/>
      <c r="F38" s="313" t="s">
        <v>171</v>
      </c>
      <c r="G38" s="310"/>
      <c r="H38" s="310"/>
      <c r="I38" s="311"/>
    </row>
    <row r="39" spans="1:9" ht="15" x14ac:dyDescent="0.15">
      <c r="A39" s="309"/>
      <c r="B39" s="310"/>
      <c r="C39" s="310"/>
      <c r="D39" s="310"/>
      <c r="E39" s="310"/>
      <c r="F39" s="313" t="s">
        <v>172</v>
      </c>
      <c r="G39" s="310"/>
      <c r="I39" s="311"/>
    </row>
    <row r="40" spans="1:9" ht="15" thickBot="1" x14ac:dyDescent="0.2">
      <c r="A40" s="314"/>
      <c r="B40" s="315"/>
      <c r="C40" s="315"/>
      <c r="D40" s="315"/>
      <c r="E40" s="315"/>
      <c r="F40" s="315"/>
      <c r="G40" s="315"/>
      <c r="H40" s="315"/>
      <c r="I40" s="316"/>
    </row>
    <row r="41" spans="1:9" x14ac:dyDescent="0.15">
      <c r="A41" s="310"/>
      <c r="D41" s="310"/>
      <c r="E41" s="310"/>
      <c r="F41" s="310"/>
      <c r="G41" s="310"/>
      <c r="H41" s="310"/>
      <c r="I41" s="310"/>
    </row>
    <row r="42" spans="1:9" x14ac:dyDescent="0.15">
      <c r="A42" s="310"/>
      <c r="B42" s="310"/>
      <c r="C42" s="310"/>
      <c r="D42" s="310"/>
      <c r="E42" s="310"/>
      <c r="F42" s="310"/>
      <c r="G42" s="310"/>
      <c r="H42" s="310"/>
      <c r="I42" s="310"/>
    </row>
    <row r="43" spans="1:9" x14ac:dyDescent="0.15">
      <c r="A43" s="310"/>
      <c r="B43" s="310"/>
      <c r="C43" s="310"/>
      <c r="D43" s="310"/>
      <c r="E43" s="310"/>
      <c r="F43" s="310"/>
      <c r="G43" s="310"/>
      <c r="H43" s="310"/>
      <c r="I43" s="310"/>
    </row>
    <row r="44" spans="1:9" x14ac:dyDescent="0.15">
      <c r="A44" s="310"/>
      <c r="B44" s="310"/>
      <c r="C44" s="310"/>
      <c r="D44" s="310"/>
      <c r="E44" s="310"/>
      <c r="F44" s="310"/>
      <c r="G44" s="310"/>
      <c r="H44" s="310"/>
      <c r="I44" s="310"/>
    </row>
  </sheetData>
  <sheetProtection sheet="1" objects="1" scenarios="1" selectLockedCells="1" selectUnlockedCells="1"/>
  <mergeCells count="14">
    <mergeCell ref="B38:C38"/>
    <mergeCell ref="D21:F22"/>
    <mergeCell ref="B12:H13"/>
    <mergeCell ref="B19:E19"/>
    <mergeCell ref="C25:F25"/>
    <mergeCell ref="B27:D27"/>
    <mergeCell ref="C29:F29"/>
    <mergeCell ref="B10:C10"/>
    <mergeCell ref="D10:G10"/>
    <mergeCell ref="B4:H4"/>
    <mergeCell ref="B5:H5"/>
    <mergeCell ref="B7:H7"/>
    <mergeCell ref="B9:C9"/>
    <mergeCell ref="D9:G9"/>
  </mergeCells>
  <phoneticPr fontId="51"/>
  <conditionalFormatting sqref="D10:G10">
    <cfRule type="expression" dxfId="4" priority="1" stopIfTrue="1">
      <formula>NOT(ISERROR(SEARCH("0",D9)))</formula>
    </cfRule>
  </conditionalFormatting>
  <conditionalFormatting sqref="D9:H9">
    <cfRule type="expression" dxfId="3" priority="2" stopIfTrue="1">
      <formula>NOT(ISERROR(SEARCH("0",D9)))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ignoredErrors>
    <ignoredError sqref="F17" formula="1"/>
    <ignoredError sqref="D9:G10 B27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最初にご確認ください</vt:lpstr>
      <vt:lpstr>申込必要事項</vt:lpstr>
      <vt:lpstr>ナンバー</vt:lpstr>
      <vt:lpstr>男入力</vt:lpstr>
      <vt:lpstr>女入力</vt:lpstr>
      <vt:lpstr>Ｃ級審判・補助員</vt:lpstr>
      <vt:lpstr>様式１男</vt:lpstr>
      <vt:lpstr>様式１女</vt:lpstr>
      <vt:lpstr>様式５</vt:lpstr>
      <vt:lpstr>リレー（自動入力）</vt:lpstr>
      <vt:lpstr>参加人数</vt:lpstr>
      <vt:lpstr>ナンバー!Print_Area</vt:lpstr>
      <vt:lpstr>最初にご確認ください!Print_Area</vt:lpstr>
      <vt:lpstr>参加人数!Print_Area</vt:lpstr>
      <vt:lpstr>女入力!Print_Area</vt:lpstr>
      <vt:lpstr>男入力!Print_Area</vt:lpstr>
      <vt:lpstr>様式１女!Print_Area</vt:lpstr>
      <vt:lpstr>様式１男!Print_Area</vt:lpstr>
      <vt:lpstr>女入力!Print_Titles</vt:lpstr>
      <vt:lpstr>男入力!Print_Titles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務</dc:creator>
  <cp:lastModifiedBy>健 高澤</cp:lastModifiedBy>
  <cp:revision/>
  <cp:lastPrinted>2024-07-03T04:01:08Z</cp:lastPrinted>
  <dcterms:created xsi:type="dcterms:W3CDTF">2014-04-11T03:58:37Z</dcterms:created>
  <dcterms:modified xsi:type="dcterms:W3CDTF">2025-07-02T07:53:01Z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  <property fmtid="{D5CDD505-2E9C-101B-9397-08002B2CF9AE}" pid="3" name="KSOReadingLayout">
    <vt:bool>false</vt:bool>
  </property>
</Properties>
</file>